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565" documentId="11_9248B46DC1CBB2E3ED7FF6F9903E8C1851038383" xr6:coauthVersionLast="47" xr6:coauthVersionMax="47" xr10:uidLastSave="{698A9477-72F0-4B9F-BA7B-48E1AEF24C7D}"/>
  <bookViews>
    <workbookView xWindow="-23148" yWindow="-108" windowWidth="23256" windowHeight="12456" firstSheet="3" activeTab="4" xr2:uid="{00000000-000D-0000-FFFF-FFFF00000000}"/>
  </bookViews>
  <sheets>
    <sheet name="Consume" sheetId="1" r:id="rId1"/>
    <sheet name="Arrival" sheetId="3" r:id="rId2"/>
    <sheet name="On-Order" sheetId="4" r:id="rId3"/>
    <sheet name="On-Hand" sheetId="5" r:id="rId4"/>
    <sheet name="FINAL RESULTS" sheetId="6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3" i="3"/>
  <c r="G5" i="5"/>
  <c r="H5" i="5" s="1"/>
  <c r="I5" i="5" s="1"/>
  <c r="J5" i="5" s="1"/>
  <c r="K5" i="5" s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3" i="4"/>
  <c r="G38" i="6"/>
  <c r="D4" i="5"/>
  <c r="E4" i="5" s="1"/>
  <c r="F4" i="5" s="1"/>
  <c r="G4" i="5" s="1"/>
  <c r="H4" i="5" s="1"/>
  <c r="I4" i="5" s="1"/>
  <c r="J4" i="5" s="1"/>
  <c r="K4" i="5" s="1"/>
  <c r="D5" i="5"/>
  <c r="E5" i="5" s="1"/>
  <c r="F5" i="5" s="1"/>
  <c r="D6" i="5"/>
  <c r="E6" i="5" s="1"/>
  <c r="F6" i="5" s="1"/>
  <c r="G6" i="5" s="1"/>
  <c r="H6" i="5" s="1"/>
  <c r="I6" i="5" s="1"/>
  <c r="J6" i="5" s="1"/>
  <c r="K6" i="5" s="1"/>
  <c r="D7" i="5"/>
  <c r="E7" i="5" s="1"/>
  <c r="F7" i="5" s="1"/>
  <c r="G7" i="5" s="1"/>
  <c r="H7" i="5" s="1"/>
  <c r="I7" i="5" s="1"/>
  <c r="J7" i="5" s="1"/>
  <c r="K7" i="5" s="1"/>
  <c r="D8" i="5"/>
  <c r="E8" i="5" s="1"/>
  <c r="F8" i="5" s="1"/>
  <c r="G8" i="5" s="1"/>
  <c r="H8" i="5" s="1"/>
  <c r="I8" i="5" s="1"/>
  <c r="J8" i="5" s="1"/>
  <c r="K8" i="5" s="1"/>
  <c r="D9" i="5"/>
  <c r="E9" i="5" s="1"/>
  <c r="F9" i="5" s="1"/>
  <c r="G9" i="5" s="1"/>
  <c r="H9" i="5" s="1"/>
  <c r="I9" i="5" s="1"/>
  <c r="J9" i="5" s="1"/>
  <c r="K9" i="5" s="1"/>
  <c r="D10" i="5"/>
  <c r="E10" i="5" s="1"/>
  <c r="F10" i="5" s="1"/>
  <c r="G10" i="5" s="1"/>
  <c r="H10" i="5" s="1"/>
  <c r="I10" i="5" s="1"/>
  <c r="J10" i="5" s="1"/>
  <c r="K10" i="5" s="1"/>
  <c r="D11" i="5"/>
  <c r="E11" i="5" s="1"/>
  <c r="F11" i="5" s="1"/>
  <c r="G11" i="5" s="1"/>
  <c r="H11" i="5" s="1"/>
  <c r="I11" i="5" s="1"/>
  <c r="J11" i="5" s="1"/>
  <c r="K11" i="5" s="1"/>
  <c r="D12" i="5"/>
  <c r="E12" i="5" s="1"/>
  <c r="F12" i="5" s="1"/>
  <c r="G12" i="5" s="1"/>
  <c r="H12" i="5" s="1"/>
  <c r="I12" i="5" s="1"/>
  <c r="J12" i="5" s="1"/>
  <c r="K12" i="5" s="1"/>
  <c r="D13" i="5"/>
  <c r="E13" i="5" s="1"/>
  <c r="F13" i="5" s="1"/>
  <c r="G13" i="5" s="1"/>
  <c r="H13" i="5" s="1"/>
  <c r="I13" i="5" s="1"/>
  <c r="J13" i="5" s="1"/>
  <c r="K13" i="5" s="1"/>
  <c r="D14" i="5"/>
  <c r="E14" i="5" s="1"/>
  <c r="F14" i="5" s="1"/>
  <c r="G14" i="5" s="1"/>
  <c r="H14" i="5" s="1"/>
  <c r="I14" i="5" s="1"/>
  <c r="J14" i="5" s="1"/>
  <c r="K14" i="5" s="1"/>
  <c r="D15" i="5"/>
  <c r="E15" i="5" s="1"/>
  <c r="F15" i="5" s="1"/>
  <c r="G15" i="5" s="1"/>
  <c r="H15" i="5" s="1"/>
  <c r="I15" i="5" s="1"/>
  <c r="J15" i="5" s="1"/>
  <c r="K15" i="5" s="1"/>
  <c r="D16" i="5"/>
  <c r="E16" i="5" s="1"/>
  <c r="F16" i="5" s="1"/>
  <c r="G16" i="5" s="1"/>
  <c r="H16" i="5" s="1"/>
  <c r="I16" i="5" s="1"/>
  <c r="J16" i="5" s="1"/>
  <c r="K16" i="5" s="1"/>
  <c r="D17" i="5"/>
  <c r="E17" i="5" s="1"/>
  <c r="F17" i="5" s="1"/>
  <c r="G17" i="5" s="1"/>
  <c r="H17" i="5" s="1"/>
  <c r="I17" i="5" s="1"/>
  <c r="J17" i="5" s="1"/>
  <c r="K17" i="5" s="1"/>
  <c r="D18" i="5"/>
  <c r="E18" i="5" s="1"/>
  <c r="F18" i="5" s="1"/>
  <c r="G18" i="5" s="1"/>
  <c r="H18" i="5" s="1"/>
  <c r="I18" i="5" s="1"/>
  <c r="J18" i="5" s="1"/>
  <c r="K18" i="5" s="1"/>
  <c r="D19" i="5"/>
  <c r="E19" i="5" s="1"/>
  <c r="F19" i="5" s="1"/>
  <c r="G19" i="5" s="1"/>
  <c r="H19" i="5" s="1"/>
  <c r="I19" i="5" s="1"/>
  <c r="J19" i="5" s="1"/>
  <c r="K19" i="5" s="1"/>
  <c r="D20" i="5"/>
  <c r="E20" i="5" s="1"/>
  <c r="F20" i="5" s="1"/>
  <c r="G20" i="5" s="1"/>
  <c r="H20" i="5" s="1"/>
  <c r="I20" i="5" s="1"/>
  <c r="J20" i="5" s="1"/>
  <c r="K20" i="5" s="1"/>
  <c r="D21" i="5"/>
  <c r="E21" i="5" s="1"/>
  <c r="F21" i="5" s="1"/>
  <c r="G21" i="5" s="1"/>
  <c r="H21" i="5" s="1"/>
  <c r="I21" i="5" s="1"/>
  <c r="J21" i="5" s="1"/>
  <c r="K21" i="5" s="1"/>
  <c r="D22" i="5"/>
  <c r="E22" i="5" s="1"/>
  <c r="F22" i="5" s="1"/>
  <c r="G22" i="5" s="1"/>
  <c r="H22" i="5" s="1"/>
  <c r="I22" i="5" s="1"/>
  <c r="J22" i="5" s="1"/>
  <c r="K22" i="5" s="1"/>
  <c r="D23" i="5"/>
  <c r="E23" i="5" s="1"/>
  <c r="F23" i="5" s="1"/>
  <c r="G23" i="5" s="1"/>
  <c r="H23" i="5" s="1"/>
  <c r="I23" i="5" s="1"/>
  <c r="J23" i="5" s="1"/>
  <c r="K23" i="5" s="1"/>
  <c r="D24" i="5"/>
  <c r="E24" i="5" s="1"/>
  <c r="F24" i="5" s="1"/>
  <c r="G24" i="5" s="1"/>
  <c r="H24" i="5" s="1"/>
  <c r="I24" i="5" s="1"/>
  <c r="J24" i="5" s="1"/>
  <c r="K24" i="5" s="1"/>
  <c r="D25" i="5"/>
  <c r="E25" i="5" s="1"/>
  <c r="F25" i="5" s="1"/>
  <c r="G25" i="5" s="1"/>
  <c r="H25" i="5" s="1"/>
  <c r="I25" i="5" s="1"/>
  <c r="J25" i="5" s="1"/>
  <c r="K25" i="5" s="1"/>
  <c r="D26" i="5"/>
  <c r="E26" i="5" s="1"/>
  <c r="F26" i="5" s="1"/>
  <c r="G26" i="5" s="1"/>
  <c r="H26" i="5" s="1"/>
  <c r="I26" i="5" s="1"/>
  <c r="J26" i="5" s="1"/>
  <c r="K26" i="5" s="1"/>
  <c r="D27" i="5"/>
  <c r="E27" i="5" s="1"/>
  <c r="F27" i="5" s="1"/>
  <c r="G27" i="5" s="1"/>
  <c r="H27" i="5" s="1"/>
  <c r="I27" i="5" s="1"/>
  <c r="J27" i="5" s="1"/>
  <c r="K27" i="5" s="1"/>
  <c r="D28" i="5"/>
  <c r="E28" i="5" s="1"/>
  <c r="F28" i="5" s="1"/>
  <c r="G28" i="5" s="1"/>
  <c r="H28" i="5" s="1"/>
  <c r="I28" i="5" s="1"/>
  <c r="J28" i="5" s="1"/>
  <c r="K28" i="5" s="1"/>
  <c r="D3" i="5"/>
  <c r="E3" i="5" s="1"/>
  <c r="F3" i="5" s="1"/>
  <c r="G3" i="5" s="1"/>
  <c r="H3" i="5" s="1"/>
  <c r="G19" i="4"/>
  <c r="F19" i="4"/>
  <c r="E19" i="4"/>
  <c r="D19" i="4"/>
  <c r="E21" i="4"/>
  <c r="F21" i="4"/>
  <c r="D21" i="4"/>
  <c r="E23" i="4"/>
  <c r="F23" i="4"/>
  <c r="G23" i="4"/>
  <c r="E24" i="4"/>
  <c r="F24" i="4"/>
  <c r="G24" i="4"/>
  <c r="E25" i="4"/>
  <c r="F25" i="4"/>
  <c r="G25" i="4"/>
  <c r="E26" i="4"/>
  <c r="F26" i="4"/>
  <c r="G26" i="4"/>
  <c r="E27" i="4"/>
  <c r="F27" i="4"/>
  <c r="G27" i="4"/>
  <c r="E28" i="4"/>
  <c r="F28" i="4"/>
  <c r="G28" i="4"/>
  <c r="E22" i="4"/>
  <c r="F22" i="4"/>
  <c r="G22" i="4"/>
  <c r="E20" i="4"/>
  <c r="F20" i="4"/>
  <c r="G20" i="4"/>
  <c r="D4" i="4"/>
  <c r="E4" i="4"/>
  <c r="F4" i="4"/>
  <c r="G4" i="4"/>
  <c r="D5" i="4"/>
  <c r="E5" i="4"/>
  <c r="F5" i="4"/>
  <c r="G5" i="4"/>
  <c r="D6" i="4"/>
  <c r="E6" i="4"/>
  <c r="F6" i="4"/>
  <c r="G6" i="4"/>
  <c r="D7" i="4"/>
  <c r="E7" i="4"/>
  <c r="F7" i="4"/>
  <c r="G7" i="4"/>
  <c r="D8" i="4"/>
  <c r="E8" i="4"/>
  <c r="F8" i="4"/>
  <c r="G8" i="4"/>
  <c r="D9" i="4"/>
  <c r="E9" i="4"/>
  <c r="F9" i="4"/>
  <c r="G9" i="4"/>
  <c r="D10" i="4"/>
  <c r="E10" i="4"/>
  <c r="F10" i="4"/>
  <c r="G10" i="4"/>
  <c r="D11" i="4"/>
  <c r="E11" i="4"/>
  <c r="F11" i="4"/>
  <c r="G11" i="4"/>
  <c r="D12" i="4"/>
  <c r="E12" i="4"/>
  <c r="F12" i="4"/>
  <c r="G12" i="4"/>
  <c r="D13" i="4"/>
  <c r="E13" i="4"/>
  <c r="F13" i="4"/>
  <c r="G13" i="4"/>
  <c r="D14" i="4"/>
  <c r="E14" i="4"/>
  <c r="F14" i="4"/>
  <c r="G14" i="4"/>
  <c r="D15" i="4"/>
  <c r="E15" i="4"/>
  <c r="F15" i="4"/>
  <c r="G15" i="4"/>
  <c r="D16" i="4"/>
  <c r="E16" i="4"/>
  <c r="F16" i="4"/>
  <c r="G16" i="4"/>
  <c r="D17" i="4"/>
  <c r="E17" i="4"/>
  <c r="F17" i="4"/>
  <c r="G17" i="4"/>
  <c r="D18" i="4"/>
  <c r="E18" i="4"/>
  <c r="F18" i="4"/>
  <c r="G18" i="4"/>
  <c r="E3" i="4"/>
  <c r="F3" i="4"/>
  <c r="G3" i="4"/>
  <c r="D24" i="4"/>
  <c r="D25" i="4"/>
  <c r="D26" i="4"/>
  <c r="D27" i="4"/>
  <c r="D28" i="4"/>
  <c r="D23" i="4"/>
  <c r="D22" i="4"/>
  <c r="D20" i="4"/>
  <c r="D3" i="4"/>
  <c r="I3" i="5" l="1"/>
  <c r="J3" i="5" s="1"/>
  <c r="K3" i="5" s="1"/>
  <c r="G21" i="4"/>
  <c r="B3" i="6" l="1"/>
  <c r="F3" i="6" s="1"/>
  <c r="B4" i="6"/>
  <c r="F4" i="6" s="1"/>
  <c r="B5" i="6"/>
  <c r="F5" i="6" s="1"/>
  <c r="B7" i="6"/>
  <c r="F7" i="6" s="1"/>
  <c r="B10" i="6"/>
  <c r="F10" i="6" s="1"/>
  <c r="B11" i="6"/>
  <c r="F11" i="6" s="1"/>
  <c r="B12" i="6"/>
  <c r="F12" i="6" s="1"/>
  <c r="B15" i="6"/>
  <c r="F15" i="6" s="1"/>
  <c r="B18" i="6"/>
  <c r="F18" i="6" s="1"/>
  <c r="B24" i="6"/>
  <c r="F24" i="6" s="1"/>
  <c r="B28" i="6"/>
  <c r="F28" i="6" s="1"/>
  <c r="B27" i="6" l="1"/>
  <c r="F27" i="6" s="1"/>
  <c r="B26" i="6"/>
  <c r="F26" i="6" s="1"/>
  <c r="B19" i="6"/>
  <c r="F19" i="6" s="1"/>
  <c r="B16" i="6"/>
  <c r="F16" i="6" s="1"/>
  <c r="B20" i="6"/>
  <c r="F20" i="6" s="1"/>
  <c r="B23" i="6"/>
  <c r="F23" i="6" s="1"/>
  <c r="B14" i="6"/>
  <c r="F14" i="6" s="1"/>
  <c r="B22" i="6"/>
  <c r="F22" i="6" s="1"/>
  <c r="B8" i="6"/>
  <c r="F8" i="6" s="1"/>
  <c r="B25" i="6"/>
  <c r="F25" i="6" s="1"/>
  <c r="B21" i="6"/>
  <c r="F21" i="6" s="1"/>
  <c r="B17" i="6"/>
  <c r="F17" i="6" s="1"/>
  <c r="B13" i="6"/>
  <c r="F13" i="6" s="1"/>
  <c r="B9" i="6"/>
  <c r="F9" i="6" s="1"/>
  <c r="B6" i="6"/>
  <c r="F6" i="6" s="1"/>
  <c r="G29" i="6" l="1"/>
  <c r="G39" i="6" s="1"/>
</calcChain>
</file>

<file path=xl/sharedStrings.xml><?xml version="1.0" encoding="utf-8"?>
<sst xmlns="http://schemas.openxmlformats.org/spreadsheetml/2006/main" count="269" uniqueCount="69">
  <si>
    <t>Week -2</t>
  </si>
  <si>
    <t>Week -1</t>
  </si>
  <si>
    <t>Week 0</t>
  </si>
  <si>
    <t>Week 1</t>
  </si>
  <si>
    <t>Week 2</t>
  </si>
  <si>
    <t>Week 3</t>
  </si>
  <si>
    <t>Week 4</t>
  </si>
  <si>
    <t>Week 5</t>
  </si>
  <si>
    <t>Codice</t>
  </si>
  <si>
    <t>DLT</t>
  </si>
  <si>
    <t>04/07/2022-09/07/2022</t>
  </si>
  <si>
    <t>11/07/2022-16/07/2022</t>
  </si>
  <si>
    <t>18/07/2022-23/07/2022</t>
  </si>
  <si>
    <t>25/07/2022-30/07/2022</t>
  </si>
  <si>
    <t>01/08/2022-06/08/2022</t>
  </si>
  <si>
    <t>08/08/2022-13/08/2022</t>
  </si>
  <si>
    <t>22/08/2022-27/08/2022</t>
  </si>
  <si>
    <t>29/08/2022-03/09/2022</t>
  </si>
  <si>
    <t>P3-1</t>
  </si>
  <si>
    <t>P3-2</t>
  </si>
  <si>
    <t>P3-3</t>
  </si>
  <si>
    <t>P3-4</t>
  </si>
  <si>
    <t>P3-5</t>
  </si>
  <si>
    <t>P3-6</t>
  </si>
  <si>
    <t>P3-7</t>
  </si>
  <si>
    <t>P3-8</t>
  </si>
  <si>
    <t>P3-9</t>
  </si>
  <si>
    <t>P3-10</t>
  </si>
  <si>
    <t>P3-11</t>
  </si>
  <si>
    <t>P3-12</t>
  </si>
  <si>
    <t>P3-13</t>
  </si>
  <si>
    <t>P3-14</t>
  </si>
  <si>
    <t>P3-15</t>
  </si>
  <si>
    <t>P3-16</t>
  </si>
  <si>
    <t>P3-17</t>
  </si>
  <si>
    <t>P3-18</t>
  </si>
  <si>
    <t>P3-19</t>
  </si>
  <si>
    <t>P3-20</t>
  </si>
  <si>
    <t>P3-21</t>
  </si>
  <si>
    <t>P3-22</t>
  </si>
  <si>
    <t>P3-23</t>
  </si>
  <si>
    <t>P3-24</t>
  </si>
  <si>
    <t>P3-25</t>
  </si>
  <si>
    <t>P3-26</t>
  </si>
  <si>
    <t>DLT (wk)</t>
  </si>
  <si>
    <t>Number of Orders</t>
  </si>
  <si>
    <t>VASO-PL</t>
  </si>
  <si>
    <t>COP-VASOPL</t>
  </si>
  <si>
    <t>ET-80X105</t>
  </si>
  <si>
    <t>SEC-PG4.2</t>
  </si>
  <si>
    <t>COP-PG</t>
  </si>
  <si>
    <t>FILM-590</t>
  </si>
  <si>
    <t>WRAP-PG4.2</t>
  </si>
  <si>
    <t>ET-PASTE</t>
  </si>
  <si>
    <t>ET-80X200-AZ</t>
  </si>
  <si>
    <t>Week T0</t>
  </si>
  <si>
    <t>Initial Inventori</t>
  </si>
  <si>
    <t>All components</t>
  </si>
  <si>
    <t>Avg. On-Hand Value</t>
  </si>
  <si>
    <t>Unit Measure Type</t>
  </si>
  <si>
    <t>Quantity from Finished Product</t>
  </si>
  <si>
    <t>Total Stock Value</t>
  </si>
  <si>
    <t>KG</t>
  </si>
  <si>
    <t>PZ</t>
  </si>
  <si>
    <t>ADDED STOCK VALUE</t>
  </si>
  <si>
    <t>Big 5</t>
  </si>
  <si>
    <t>Percentage</t>
  </si>
  <si>
    <t>Code</t>
  </si>
  <si>
    <t>Unit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</si>
</sst>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.00_);[Red]\([$€-2]\ #,##0.00\)"/>
    <numFmt numFmtId="165" formatCode="[$€-2]\ #,##0.00;[Red]\-[$€-2]\ #,##0.00"/>
  </numFmts>
  <fonts count="9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0B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Border="1"/>
    <xf numFmtId="0" fontId="2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0" fillId="0" borderId="3" xfId="0" applyBorder="1"/>
    <xf numFmtId="0" fontId="1" fillId="0" borderId="4" xfId="0" applyFont="1" applyBorder="1" applyAlignment="1">
      <alignment horizontal="left" wrapText="1"/>
    </xf>
    <xf numFmtId="0" fontId="2" fillId="0" borderId="2" xfId="0" applyFont="1" applyBorder="1"/>
    <xf numFmtId="0" fontId="3" fillId="0" borderId="2" xfId="0" applyFont="1" applyBorder="1"/>
    <xf numFmtId="4" fontId="3" fillId="0" borderId="2" xfId="0" applyNumberFormat="1" applyFont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3" borderId="2" xfId="0" applyFont="1" applyFill="1" applyBorder="1"/>
    <xf numFmtId="4" fontId="0" fillId="0" borderId="2" xfId="0" applyNumberFormat="1" applyBorder="1"/>
    <xf numFmtId="165" fontId="1" fillId="0" borderId="2" xfId="0" applyNumberFormat="1" applyFont="1" applyBorder="1" applyAlignment="1">
      <alignment horizontal="right"/>
    </xf>
    <xf numFmtId="164" fontId="0" fillId="0" borderId="2" xfId="0" applyNumberFormat="1" applyBorder="1"/>
    <xf numFmtId="164" fontId="5" fillId="3" borderId="7" xfId="0" applyNumberFormat="1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8" xfId="0" applyFont="1" applyFill="1" applyBorder="1"/>
    <xf numFmtId="0" fontId="6" fillId="0" borderId="2" xfId="0" applyFont="1" applyBorder="1" applyAlignment="1">
      <alignment horizontal="left"/>
    </xf>
    <xf numFmtId="0" fontId="5" fillId="0" borderId="2" xfId="0" applyFont="1" applyBorder="1"/>
    <xf numFmtId="0" fontId="5" fillId="0" borderId="0" xfId="0" applyFont="1"/>
    <xf numFmtId="2" fontId="0" fillId="0" borderId="2" xfId="0" applyNumberFormat="1" applyBorder="1"/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9" fontId="5" fillId="4" borderId="7" xfId="1" applyFont="1" applyFill="1" applyBorder="1"/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left" wrapText="1"/>
    </xf>
    <xf numFmtId="0" fontId="2" fillId="5" borderId="2" xfId="0" applyFont="1" applyFill="1" applyBorder="1"/>
    <xf numFmtId="0" fontId="2" fillId="5" borderId="6" xfId="0" applyFont="1" applyFill="1" applyBorder="1"/>
    <xf numFmtId="0" fontId="3" fillId="5" borderId="2" xfId="0" applyFont="1" applyFill="1" applyBorder="1"/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/>
    <xf numFmtId="4" fontId="3" fillId="5" borderId="2" xfId="0" applyNumberFormat="1" applyFont="1" applyFill="1" applyBorder="1"/>
    <xf numFmtId="4" fontId="3" fillId="5" borderId="6" xfId="0" applyNumberFormat="1" applyFont="1" applyFill="1" applyBorder="1"/>
    <xf numFmtId="3" fontId="2" fillId="0" borderId="2" xfId="0" applyNumberFormat="1" applyFont="1" applyBorder="1"/>
    <xf numFmtId="0" fontId="6" fillId="0" borderId="1" xfId="0" applyFont="1" applyBorder="1" applyAlignment="1">
      <alignment horizontal="left"/>
    </xf>
    <xf numFmtId="0" fontId="5" fillId="0" borderId="1" xfId="0" applyFont="1" applyBorder="1"/>
    <xf numFmtId="0" fontId="6" fillId="3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5" borderId="4" xfId="0" applyFont="1" applyFill="1" applyBorder="1" applyAlignment="1">
      <alignment horizontal="left" wrapText="1"/>
    </xf>
    <xf numFmtId="0" fontId="6" fillId="5" borderId="5" xfId="0" applyFont="1" applyFill="1" applyBorder="1" applyAlignment="1">
      <alignment horizontal="left" wrapText="1"/>
    </xf>
    <xf numFmtId="0" fontId="5" fillId="0" borderId="3" xfId="0" applyFont="1" applyBorder="1"/>
    <xf numFmtId="0" fontId="6" fillId="0" borderId="4" xfId="0" applyFont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7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Cost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Distribution by Component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9302487200692773E-2"/>
          <c:y val="0.20963758688267858"/>
          <c:w val="0.94448650012616708"/>
          <c:h val="0.6276833280704077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7B9-4251-B02A-2CFCD99E84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7B9-4251-B02A-2CFCD99E84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7B9-4251-B02A-2CFCD99E84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7B9-4251-B02A-2CFCD99E84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7B9-4251-B02A-2CFCD99E84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7B9-4251-B02A-2CFCD99E84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7B9-4251-B02A-2CFCD99E84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87B9-4251-B02A-2CFCD99E84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87B9-4251-B02A-2CFCD99E84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87B9-4251-B02A-2CFCD99E849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87B9-4251-B02A-2CFCD99E849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87B9-4251-B02A-2CFCD99E849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9-87B9-4251-B02A-2CFCD99E849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B-87B9-4251-B02A-2CFCD99E849A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D-87B9-4251-B02A-2CFCD99E849A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F-87B9-4251-B02A-2CFCD99E849A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1-87B9-4251-B02A-2CFCD99E849A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3-87B9-4251-B02A-2CFCD99E849A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5-87B9-4251-B02A-2CFCD99E849A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7-87B9-4251-B02A-2CFCD99E849A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87B9-4251-B02A-2CFCD99E849A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7A6-4903-983E-52D665102D10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D-87B9-4251-B02A-2CFCD99E849A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F-87B9-4251-B02A-2CFCD99E849A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1-87B9-4251-B02A-2CFCD99E849A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33-87B9-4251-B02A-2CFCD99E849A}"/>
              </c:ext>
            </c:extLst>
          </c:dPt>
          <c:dLbls>
            <c:dLbl>
              <c:idx val="21"/>
              <c:tx>
                <c:rich>
                  <a:bodyPr/>
                  <a:lstStyle/>
                  <a:p>
                    <a:fld id="{27277C3E-4158-49A8-A7BD-471A7D05659E}" type="CATEGORYNAME">
                      <a:rPr lang="en-US" b="1"/>
                      <a:pPr/>
                      <a:t>[CATEGORY NAME]</a:t>
                    </a:fld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7A6-4903-983E-52D665102D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'FINAL RESULTS'!$A$3:$A$28</c:f>
              <c:strCache>
                <c:ptCount val="26"/>
                <c:pt idx="0">
                  <c:v>P3-1</c:v>
                </c:pt>
                <c:pt idx="1">
                  <c:v>P3-2</c:v>
                </c:pt>
                <c:pt idx="2">
                  <c:v>P3-3</c:v>
                </c:pt>
                <c:pt idx="3">
                  <c:v>P3-4</c:v>
                </c:pt>
                <c:pt idx="4">
                  <c:v>P3-5</c:v>
                </c:pt>
                <c:pt idx="5">
                  <c:v>P3-6</c:v>
                </c:pt>
                <c:pt idx="6">
                  <c:v>P3-7</c:v>
                </c:pt>
                <c:pt idx="7">
                  <c:v>P3-8</c:v>
                </c:pt>
                <c:pt idx="8">
                  <c:v>P3-9</c:v>
                </c:pt>
                <c:pt idx="9">
                  <c:v>P3-10</c:v>
                </c:pt>
                <c:pt idx="10">
                  <c:v>P3-11</c:v>
                </c:pt>
                <c:pt idx="11">
                  <c:v>P3-12</c:v>
                </c:pt>
                <c:pt idx="12">
                  <c:v>P3-13</c:v>
                </c:pt>
                <c:pt idx="13">
                  <c:v>P3-14</c:v>
                </c:pt>
                <c:pt idx="14">
                  <c:v>P3-15</c:v>
                </c:pt>
                <c:pt idx="15">
                  <c:v>P3-16</c:v>
                </c:pt>
                <c:pt idx="16">
                  <c:v>P3-17</c:v>
                </c:pt>
                <c:pt idx="17">
                  <c:v>P3-18</c:v>
                </c:pt>
                <c:pt idx="18">
                  <c:v>P3-19</c:v>
                </c:pt>
                <c:pt idx="19">
                  <c:v>P3-20</c:v>
                </c:pt>
                <c:pt idx="20">
                  <c:v>P3-21</c:v>
                </c:pt>
                <c:pt idx="21">
                  <c:v>P3-22</c:v>
                </c:pt>
                <c:pt idx="22">
                  <c:v>P3-23</c:v>
                </c:pt>
                <c:pt idx="23">
                  <c:v>P3-24</c:v>
                </c:pt>
                <c:pt idx="24">
                  <c:v>P3-25</c:v>
                </c:pt>
                <c:pt idx="25">
                  <c:v>P3-26</c:v>
                </c:pt>
              </c:strCache>
            </c:strRef>
          </c:cat>
          <c:val>
            <c:numRef>
              <c:f>'FINAL RESULTS'!$F$3:$F$28</c:f>
              <c:numCache>
                <c:formatCode>[$€-2]\ #,##0.00_);[Red]\([$€-2]\ #,##0.00\)</c:formatCode>
                <c:ptCount val="26"/>
                <c:pt idx="0">
                  <c:v>76539.742500000008</c:v>
                </c:pt>
                <c:pt idx="1">
                  <c:v>2145.8249999999998</c:v>
                </c:pt>
                <c:pt idx="2">
                  <c:v>1817.204</c:v>
                </c:pt>
                <c:pt idx="3">
                  <c:v>19454.396590909088</c:v>
                </c:pt>
                <c:pt idx="4">
                  <c:v>5855.2312499999998</c:v>
                </c:pt>
                <c:pt idx="5">
                  <c:v>64845.625</c:v>
                </c:pt>
                <c:pt idx="6">
                  <c:v>76539.742500000008</c:v>
                </c:pt>
                <c:pt idx="7">
                  <c:v>617.09375</c:v>
                </c:pt>
                <c:pt idx="8">
                  <c:v>761.21875</c:v>
                </c:pt>
                <c:pt idx="9">
                  <c:v>1240.5374999999999</c:v>
                </c:pt>
                <c:pt idx="10">
                  <c:v>44666.88749999999</c:v>
                </c:pt>
                <c:pt idx="11">
                  <c:v>26049.688888888893</c:v>
                </c:pt>
                <c:pt idx="12">
                  <c:v>4325.7940000000017</c:v>
                </c:pt>
                <c:pt idx="13">
                  <c:v>38416.673750000002</c:v>
                </c:pt>
                <c:pt idx="14">
                  <c:v>123333.86666666665</c:v>
                </c:pt>
                <c:pt idx="15">
                  <c:v>29418.794117647056</c:v>
                </c:pt>
                <c:pt idx="16">
                  <c:v>4008.8</c:v>
                </c:pt>
                <c:pt idx="17">
                  <c:v>5244.2250000000004</c:v>
                </c:pt>
                <c:pt idx="18">
                  <c:v>11788.200000000003</c:v>
                </c:pt>
                <c:pt idx="19">
                  <c:v>10747.671874999998</c:v>
                </c:pt>
                <c:pt idx="20">
                  <c:v>3084.6637499999997</c:v>
                </c:pt>
                <c:pt idx="21">
                  <c:v>10887.555</c:v>
                </c:pt>
                <c:pt idx="22">
                  <c:v>1367.8125</c:v>
                </c:pt>
                <c:pt idx="23">
                  <c:v>3264.6696428571422</c:v>
                </c:pt>
                <c:pt idx="24">
                  <c:v>4937.2053571428569</c:v>
                </c:pt>
                <c:pt idx="25">
                  <c:v>10524.142857142857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6-4903-983E-52D665102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Cost Distribution by Component (Big 5)</a:t>
            </a:r>
            <a:endParaRPr lang="en-US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'FINAL RESULTS'!$A$33:$A$37</c:f>
              <c:strCache>
                <c:ptCount val="5"/>
                <c:pt idx="0">
                  <c:v>P3-1</c:v>
                </c:pt>
                <c:pt idx="1">
                  <c:v>P3-6</c:v>
                </c:pt>
                <c:pt idx="2">
                  <c:v>P3-7</c:v>
                </c:pt>
                <c:pt idx="3">
                  <c:v>P3-11</c:v>
                </c:pt>
                <c:pt idx="4">
                  <c:v>P3-15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B66-4842-97BA-DA63985862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B66-4842-97BA-DA63985862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B66-4842-97BA-DA63985862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B66-4842-97BA-DA63985862B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992D-4C67-816D-E9046FA97B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'FINAL RESULTS'!$A$33:$A$37</c:f>
              <c:strCache>
                <c:ptCount val="5"/>
                <c:pt idx="0">
                  <c:v>P3-1</c:v>
                </c:pt>
                <c:pt idx="1">
                  <c:v>P3-6</c:v>
                </c:pt>
                <c:pt idx="2">
                  <c:v>P3-7</c:v>
                </c:pt>
                <c:pt idx="3">
                  <c:v>P3-11</c:v>
                </c:pt>
                <c:pt idx="4">
                  <c:v>P3-15</c:v>
                </c:pt>
              </c:strCache>
            </c:strRef>
          </c:cat>
          <c:val>
            <c:numRef>
              <c:f>'FINAL RESULTS'!$F$33:$F$37</c:f>
              <c:numCache>
                <c:formatCode>[$€-2]\ #,##0.00_);[Red]\([$€-2]\ #,##0.00\)</c:formatCode>
                <c:ptCount val="5"/>
                <c:pt idx="0">
                  <c:v>67256.492500000022</c:v>
                </c:pt>
                <c:pt idx="1">
                  <c:v>41147.708333333336</c:v>
                </c:pt>
                <c:pt idx="2">
                  <c:v>67256.492500000022</c:v>
                </c:pt>
                <c:pt idx="3">
                  <c:v>44666.88749999999</c:v>
                </c:pt>
                <c:pt idx="4">
                  <c:v>88500.533333333326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D-4C67-816D-E9046FA97B3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731520</xdr:colOff>
      <xdr:row>0</xdr:row>
      <xdr:rowOff>112394</xdr:rowOff>
    </xdr:from>
    <xdr:to>
      <xdr:col>21</xdr:col>
      <xdr:colOff>447675</xdr:colOff>
      <xdr:row>24</xdr:row>
      <xdr:rowOff>158115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042C5B-816D-23E2-9952-9825735F17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60960</xdr:colOff>
      <xdr:row>26</xdr:row>
      <xdr:rowOff>179070</xdr:rowOff>
    </xdr:from>
    <xdr:to>
      <xdr:col>15</xdr:col>
      <xdr:colOff>278130</xdr:colOff>
      <xdr:row>42</xdr:row>
      <xdr:rowOff>80010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28DC6F-20ED-B57F-FA50-A2B2BA51F05E}"/>
            </a:ext>
            <a:ext uri="{147F2762-F138-4A5C-976F-8EAC2B608ADB}">
              <a16:predDERef xmlns:a16="http://schemas.microsoft.com/office/drawing/2014/main" pred="{1C042C5B-816D-23E2-9952-9825735F17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workbookViewId="0">
      <selection activeCell="U12" sqref="U12"/>
    </sheetView>
  </sheetViews>
  <sheetFormatPr defaultRowHeight="15" x14ac:dyDescent="0.25"/>
  <cols>
    <col min="1" max="2" width="9.140625" style="24"/>
    <col min="4" max="11" width="13.5703125" customWidth="1"/>
  </cols>
  <sheetData>
    <row r="1" spans="1:12" s="24" customFormat="1" x14ac:dyDescent="0.25">
      <c r="D1" s="43" t="s">
        <v>0</v>
      </c>
      <c r="E1" s="43" t="s">
        <v>1</v>
      </c>
      <c r="F1" s="43" t="s">
        <v>2</v>
      </c>
      <c r="G1" s="44" t="s">
        <v>3</v>
      </c>
      <c r="H1" s="44" t="s">
        <v>4</v>
      </c>
      <c r="I1" s="44" t="s">
        <v>5</v>
      </c>
      <c r="J1" s="44" t="s">
        <v>6</v>
      </c>
      <c r="K1" s="44" t="s">
        <v>7</v>
      </c>
    </row>
    <row r="2" spans="1:12" s="24" customFormat="1" ht="27.75" customHeight="1" x14ac:dyDescent="0.25">
      <c r="A2" s="41" t="s">
        <v>8</v>
      </c>
      <c r="B2" s="41" t="s">
        <v>9</v>
      </c>
      <c r="C2" s="41"/>
      <c r="D2" s="45" t="s">
        <v>10</v>
      </c>
      <c r="E2" s="45" t="s">
        <v>11</v>
      </c>
      <c r="F2" s="45" t="s">
        <v>12</v>
      </c>
      <c r="G2" s="46" t="s">
        <v>13</v>
      </c>
      <c r="H2" s="46" t="s">
        <v>14</v>
      </c>
      <c r="I2" s="46" t="s">
        <v>15</v>
      </c>
      <c r="J2" s="46" t="s">
        <v>16</v>
      </c>
      <c r="K2" s="47" t="s">
        <v>17</v>
      </c>
    </row>
    <row r="3" spans="1:12" x14ac:dyDescent="0.25">
      <c r="A3" s="41" t="s">
        <v>18</v>
      </c>
      <c r="B3" s="42">
        <v>21</v>
      </c>
      <c r="C3" s="2"/>
      <c r="D3" s="4">
        <v>2351.6999999999998</v>
      </c>
      <c r="E3" s="4">
        <v>1718.8</v>
      </c>
      <c r="F3" s="5">
        <v>399.6</v>
      </c>
      <c r="G3" s="33">
        <v>3628.6</v>
      </c>
      <c r="H3" s="33">
        <v>1528.8</v>
      </c>
      <c r="I3" s="33">
        <v>1812.5</v>
      </c>
      <c r="J3" s="33">
        <v>772.9</v>
      </c>
      <c r="K3" s="34">
        <v>2179.6999999999998</v>
      </c>
    </row>
    <row r="4" spans="1:12" x14ac:dyDescent="0.25">
      <c r="A4" s="41" t="s">
        <v>19</v>
      </c>
      <c r="B4" s="42">
        <v>21</v>
      </c>
      <c r="C4" s="2"/>
      <c r="D4" s="5">
        <v>171.9</v>
      </c>
      <c r="E4" s="5">
        <v>447.9</v>
      </c>
      <c r="F4" s="5">
        <v>9.1999999999999993</v>
      </c>
      <c r="G4" s="33">
        <v>221.6</v>
      </c>
      <c r="H4" s="33">
        <v>62.9</v>
      </c>
      <c r="I4" s="33">
        <v>26.9</v>
      </c>
      <c r="J4" s="33">
        <v>29.2</v>
      </c>
      <c r="K4" s="34">
        <v>108.1</v>
      </c>
    </row>
    <row r="5" spans="1:12" x14ac:dyDescent="0.25">
      <c r="A5" s="41" t="s">
        <v>20</v>
      </c>
      <c r="B5" s="42">
        <v>21</v>
      </c>
      <c r="C5" s="2"/>
      <c r="D5" s="5">
        <v>88.6</v>
      </c>
      <c r="E5" s="5">
        <v>43</v>
      </c>
      <c r="F5" s="5">
        <v>17.399999999999999</v>
      </c>
      <c r="G5" s="35">
        <v>173.2</v>
      </c>
      <c r="H5" s="35">
        <v>47.7</v>
      </c>
      <c r="I5" s="36">
        <v>51</v>
      </c>
      <c r="J5" s="35">
        <v>35.700000000000003</v>
      </c>
      <c r="K5" s="37">
        <v>78.2</v>
      </c>
    </row>
    <row r="6" spans="1:12" x14ac:dyDescent="0.25">
      <c r="A6" s="41" t="s">
        <v>21</v>
      </c>
      <c r="B6" s="42">
        <v>21</v>
      </c>
      <c r="C6" s="2"/>
      <c r="D6" s="4">
        <v>1224.8</v>
      </c>
      <c r="E6" s="5">
        <v>778</v>
      </c>
      <c r="F6" s="5">
        <v>46.5</v>
      </c>
      <c r="G6" s="33">
        <v>1925.6</v>
      </c>
      <c r="H6" s="33">
        <v>1133</v>
      </c>
      <c r="I6" s="33">
        <v>1257.5</v>
      </c>
      <c r="J6" s="33">
        <v>504</v>
      </c>
      <c r="K6" s="34">
        <v>1944</v>
      </c>
    </row>
    <row r="7" spans="1:12" x14ac:dyDescent="0.25">
      <c r="A7" s="41" t="s">
        <v>22</v>
      </c>
      <c r="B7" s="42">
        <v>21</v>
      </c>
      <c r="C7" s="2"/>
      <c r="D7" s="5">
        <v>364.4</v>
      </c>
      <c r="E7" s="5">
        <v>160</v>
      </c>
      <c r="F7" s="5">
        <v>26.5</v>
      </c>
      <c r="G7" s="35">
        <v>299.7</v>
      </c>
      <c r="H7" s="35">
        <v>266.7</v>
      </c>
      <c r="I7" s="35">
        <v>203.8</v>
      </c>
      <c r="J7" s="35">
        <v>118.7</v>
      </c>
      <c r="K7" s="37">
        <v>294.39999999999998</v>
      </c>
      <c r="L7" s="3"/>
    </row>
    <row r="8" spans="1:12" x14ac:dyDescent="0.25">
      <c r="A8" s="42" t="s">
        <v>23</v>
      </c>
      <c r="B8" s="42">
        <v>21</v>
      </c>
      <c r="C8" s="2"/>
      <c r="D8" s="5"/>
      <c r="E8" s="4">
        <v>9450</v>
      </c>
      <c r="F8" s="4">
        <v>7350</v>
      </c>
      <c r="G8" s="38">
        <v>10500</v>
      </c>
      <c r="H8" s="38">
        <v>7000</v>
      </c>
      <c r="I8" s="38">
        <v>2100</v>
      </c>
      <c r="J8" s="38">
        <v>2100</v>
      </c>
      <c r="K8" s="37"/>
    </row>
    <row r="9" spans="1:12" x14ac:dyDescent="0.25">
      <c r="A9" s="42" t="s">
        <v>24</v>
      </c>
      <c r="B9" s="42">
        <v>21</v>
      </c>
      <c r="C9" s="2"/>
      <c r="D9" s="4">
        <v>2351.6999999999998</v>
      </c>
      <c r="E9" s="4">
        <v>1718.8</v>
      </c>
      <c r="F9" s="5">
        <v>399.6</v>
      </c>
      <c r="G9" s="33">
        <v>3628.6</v>
      </c>
      <c r="H9" s="33">
        <v>1528.8</v>
      </c>
      <c r="I9" s="33">
        <v>1812.5</v>
      </c>
      <c r="J9" s="33">
        <v>772.9</v>
      </c>
      <c r="K9" s="34">
        <v>2179.6999999999998</v>
      </c>
    </row>
    <row r="10" spans="1:12" x14ac:dyDescent="0.25">
      <c r="A10" s="42" t="s">
        <v>25</v>
      </c>
      <c r="B10" s="42">
        <v>21</v>
      </c>
      <c r="C10" s="2"/>
      <c r="D10" s="5">
        <v>200</v>
      </c>
      <c r="E10" s="5">
        <v>158</v>
      </c>
      <c r="F10" s="5">
        <v>52</v>
      </c>
      <c r="G10" s="35">
        <v>457</v>
      </c>
      <c r="H10" s="35">
        <v>213</v>
      </c>
      <c r="I10" s="35">
        <v>165</v>
      </c>
      <c r="J10" s="35">
        <v>70</v>
      </c>
      <c r="K10" s="37">
        <v>175</v>
      </c>
    </row>
    <row r="11" spans="1:12" x14ac:dyDescent="0.25">
      <c r="A11" s="42" t="s">
        <v>26</v>
      </c>
      <c r="B11" s="42">
        <v>21</v>
      </c>
      <c r="C11" s="2"/>
      <c r="D11" s="5">
        <v>198</v>
      </c>
      <c r="E11" s="5">
        <v>158</v>
      </c>
      <c r="F11" s="5">
        <v>62</v>
      </c>
      <c r="G11" s="35">
        <v>459</v>
      </c>
      <c r="H11" s="35">
        <v>213</v>
      </c>
      <c r="I11" s="35">
        <v>165</v>
      </c>
      <c r="J11" s="35">
        <v>69</v>
      </c>
      <c r="K11" s="37">
        <v>175</v>
      </c>
    </row>
    <row r="12" spans="1:12" x14ac:dyDescent="0.25">
      <c r="A12" s="42" t="s">
        <v>27</v>
      </c>
      <c r="B12" s="42">
        <v>21</v>
      </c>
      <c r="C12" s="2"/>
      <c r="D12" s="4">
        <v>3521</v>
      </c>
      <c r="E12" s="4">
        <v>2422</v>
      </c>
      <c r="F12" s="4">
        <v>1201</v>
      </c>
      <c r="G12" s="38">
        <v>2464</v>
      </c>
      <c r="H12" s="38">
        <v>2439</v>
      </c>
      <c r="I12" s="38">
        <v>1287</v>
      </c>
      <c r="J12" s="38">
        <v>3770</v>
      </c>
      <c r="K12" s="39">
        <v>1801</v>
      </c>
    </row>
    <row r="13" spans="1:12" x14ac:dyDescent="0.25">
      <c r="A13" s="42" t="s">
        <v>28</v>
      </c>
      <c r="B13" s="42">
        <v>21</v>
      </c>
      <c r="C13" s="2"/>
      <c r="D13" s="4">
        <v>3973.3</v>
      </c>
      <c r="E13" s="4">
        <v>3268.5</v>
      </c>
      <c r="F13" s="5">
        <v>503.1</v>
      </c>
      <c r="G13" s="33">
        <v>9417.1</v>
      </c>
      <c r="H13" s="33">
        <v>4091.6</v>
      </c>
      <c r="I13" s="33">
        <v>4116.5</v>
      </c>
      <c r="J13" s="33">
        <v>1443.3</v>
      </c>
      <c r="K13" s="34">
        <v>4700.3</v>
      </c>
    </row>
    <row r="14" spans="1:12" x14ac:dyDescent="0.25">
      <c r="A14" s="42" t="s">
        <v>29</v>
      </c>
      <c r="B14" s="42">
        <v>21</v>
      </c>
      <c r="C14" s="2"/>
      <c r="D14" s="5">
        <v>996.4</v>
      </c>
      <c r="E14" s="5">
        <v>206</v>
      </c>
      <c r="F14" s="5">
        <v>1.1000000000000001</v>
      </c>
      <c r="G14" s="35">
        <v>2163</v>
      </c>
      <c r="H14" s="35">
        <v>544.9</v>
      </c>
      <c r="I14" s="35">
        <v>636</v>
      </c>
      <c r="J14" s="35">
        <v>277.5</v>
      </c>
      <c r="K14" s="37">
        <v>674.8</v>
      </c>
    </row>
    <row r="15" spans="1:12" x14ac:dyDescent="0.25">
      <c r="A15" s="42" t="s">
        <v>30</v>
      </c>
      <c r="B15" s="42">
        <v>21</v>
      </c>
      <c r="C15" s="2"/>
      <c r="D15" s="5">
        <v>468.1</v>
      </c>
      <c r="E15" s="5">
        <v>59.4</v>
      </c>
      <c r="F15" s="5"/>
      <c r="G15" s="35">
        <v>896.1</v>
      </c>
      <c r="H15" s="35">
        <v>215.1</v>
      </c>
      <c r="I15" s="35">
        <v>206.4</v>
      </c>
      <c r="J15" s="35">
        <v>152.1</v>
      </c>
      <c r="K15" s="37">
        <v>231.5</v>
      </c>
    </row>
    <row r="16" spans="1:12" x14ac:dyDescent="0.25">
      <c r="A16" s="42" t="s">
        <v>31</v>
      </c>
      <c r="B16" s="42">
        <v>21</v>
      </c>
      <c r="C16" s="2"/>
      <c r="D16" s="5">
        <v>535.29999999999995</v>
      </c>
      <c r="E16" s="5">
        <v>221.8</v>
      </c>
      <c r="F16" s="5">
        <v>153</v>
      </c>
      <c r="G16" s="35">
        <v>1133.5</v>
      </c>
      <c r="H16" s="35">
        <v>251.1</v>
      </c>
      <c r="I16" s="35">
        <v>340.8</v>
      </c>
      <c r="J16" s="35">
        <v>152.1</v>
      </c>
      <c r="K16" s="37">
        <v>298.7</v>
      </c>
    </row>
    <row r="17" spans="1:11" x14ac:dyDescent="0.25">
      <c r="A17" s="42" t="s">
        <v>32</v>
      </c>
      <c r="B17" s="42">
        <v>21</v>
      </c>
      <c r="C17" s="2"/>
      <c r="D17" s="4">
        <v>1978.3</v>
      </c>
      <c r="E17" s="4">
        <v>2548.3000000000002</v>
      </c>
      <c r="F17" s="4">
        <v>1206.7</v>
      </c>
      <c r="G17" s="33">
        <v>14699.6</v>
      </c>
      <c r="H17" s="33">
        <v>5511.9</v>
      </c>
      <c r="I17" s="33">
        <v>4087.1</v>
      </c>
      <c r="J17" s="33">
        <v>2789.9</v>
      </c>
      <c r="K17" s="34">
        <v>1930.4</v>
      </c>
    </row>
    <row r="18" spans="1:11" x14ac:dyDescent="0.25">
      <c r="A18" s="42" t="s">
        <v>33</v>
      </c>
      <c r="B18" s="42">
        <v>21</v>
      </c>
      <c r="C18" s="2"/>
      <c r="D18" s="5">
        <v>896.4</v>
      </c>
      <c r="E18" s="5"/>
      <c r="F18" s="5">
        <v>112.4</v>
      </c>
      <c r="G18" s="35">
        <v>3075.9</v>
      </c>
      <c r="H18" s="35"/>
      <c r="I18" s="35">
        <v>14.1</v>
      </c>
      <c r="J18" s="35">
        <v>816.8</v>
      </c>
      <c r="K18" s="39">
        <v>1424.4</v>
      </c>
    </row>
    <row r="19" spans="1:11" x14ac:dyDescent="0.25">
      <c r="A19" s="42" t="s">
        <v>34</v>
      </c>
      <c r="B19" s="42">
        <v>44</v>
      </c>
      <c r="C19" s="2"/>
      <c r="D19" s="5">
        <v>4.5</v>
      </c>
      <c r="E19" s="5">
        <v>17.600000000000001</v>
      </c>
      <c r="F19" s="5">
        <v>0.5</v>
      </c>
      <c r="G19" s="35">
        <v>4.9000000000000004</v>
      </c>
      <c r="H19" s="35"/>
      <c r="I19" s="35">
        <v>7.8</v>
      </c>
      <c r="J19" s="35"/>
      <c r="K19" s="37">
        <v>3.7</v>
      </c>
    </row>
    <row r="20" spans="1:11" x14ac:dyDescent="0.25">
      <c r="A20" s="42" t="s">
        <v>35</v>
      </c>
      <c r="B20" s="42">
        <v>21</v>
      </c>
      <c r="C20" s="2"/>
      <c r="D20" s="5">
        <v>9.6</v>
      </c>
      <c r="E20" s="5">
        <v>28.9</v>
      </c>
      <c r="F20" s="5">
        <v>3.6</v>
      </c>
      <c r="G20" s="35">
        <v>18.600000000000001</v>
      </c>
      <c r="H20" s="35">
        <v>2.8</v>
      </c>
      <c r="I20" s="35">
        <v>8.1</v>
      </c>
      <c r="J20" s="35">
        <v>2.7</v>
      </c>
      <c r="K20" s="37">
        <v>6.5</v>
      </c>
    </row>
    <row r="21" spans="1:11" x14ac:dyDescent="0.25">
      <c r="A21" s="42" t="s">
        <v>36</v>
      </c>
      <c r="B21" s="42">
        <v>44</v>
      </c>
      <c r="C21" s="2"/>
      <c r="D21" s="5">
        <v>12.4</v>
      </c>
      <c r="E21" s="5">
        <v>59.6</v>
      </c>
      <c r="F21" s="5">
        <v>4.2</v>
      </c>
      <c r="G21" s="35">
        <v>17.600000000000001</v>
      </c>
      <c r="H21" s="35"/>
      <c r="I21" s="35">
        <v>24.8</v>
      </c>
      <c r="J21" s="35"/>
      <c r="K21" s="37">
        <v>13.6</v>
      </c>
    </row>
    <row r="22" spans="1:11" x14ac:dyDescent="0.25">
      <c r="A22" s="42" t="s">
        <v>37</v>
      </c>
      <c r="B22" s="42">
        <v>21</v>
      </c>
      <c r="C22" s="2"/>
      <c r="D22" s="4">
        <v>1081</v>
      </c>
      <c r="E22" s="5">
        <v>345</v>
      </c>
      <c r="F22" s="5"/>
      <c r="G22" s="35">
        <v>152</v>
      </c>
      <c r="H22" s="35">
        <v>932</v>
      </c>
      <c r="I22" s="38">
        <v>2400</v>
      </c>
      <c r="J22" s="35"/>
      <c r="K22" s="37">
        <v>434</v>
      </c>
    </row>
    <row r="23" spans="1:11" x14ac:dyDescent="0.25">
      <c r="A23" s="42" t="s">
        <v>38</v>
      </c>
      <c r="B23" s="42">
        <v>14</v>
      </c>
      <c r="C23" s="2"/>
      <c r="D23" s="4">
        <v>4660</v>
      </c>
      <c r="E23" s="4">
        <v>1768</v>
      </c>
      <c r="F23" s="5">
        <v>381</v>
      </c>
      <c r="G23" s="38">
        <v>11920</v>
      </c>
      <c r="H23" s="38">
        <v>3975</v>
      </c>
      <c r="I23" s="38">
        <v>3743</v>
      </c>
      <c r="J23" s="38">
        <v>1914</v>
      </c>
      <c r="K23" s="39">
        <v>6238</v>
      </c>
    </row>
    <row r="24" spans="1:11" x14ac:dyDescent="0.25">
      <c r="A24" s="42" t="s">
        <v>39</v>
      </c>
      <c r="B24" s="42">
        <v>14</v>
      </c>
      <c r="C24" s="2"/>
      <c r="D24" s="4">
        <v>8580</v>
      </c>
      <c r="E24" s="4">
        <v>4447</v>
      </c>
      <c r="F24" s="4">
        <v>1190</v>
      </c>
      <c r="G24" s="33">
        <v>22140</v>
      </c>
      <c r="H24" s="33">
        <v>6720</v>
      </c>
      <c r="I24" s="33">
        <v>5018</v>
      </c>
      <c r="J24" s="33">
        <v>4218</v>
      </c>
      <c r="K24" s="34">
        <v>9913</v>
      </c>
    </row>
    <row r="25" spans="1:11" x14ac:dyDescent="0.25">
      <c r="A25" s="42" t="s">
        <v>40</v>
      </c>
      <c r="B25" s="42">
        <v>14</v>
      </c>
      <c r="C25" s="2"/>
      <c r="D25" s="5">
        <v>97.8</v>
      </c>
      <c r="E25" s="5">
        <v>67.900000000000006</v>
      </c>
      <c r="F25" s="5">
        <v>11.9</v>
      </c>
      <c r="G25" s="35">
        <v>223.7</v>
      </c>
      <c r="H25" s="35">
        <v>67.5</v>
      </c>
      <c r="I25" s="35">
        <v>48.5</v>
      </c>
      <c r="J25" s="35">
        <v>49.3</v>
      </c>
      <c r="K25" s="37">
        <v>109.3</v>
      </c>
    </row>
    <row r="26" spans="1:11" x14ac:dyDescent="0.25">
      <c r="A26" s="42" t="s">
        <v>41</v>
      </c>
      <c r="B26" s="42">
        <v>14</v>
      </c>
      <c r="C26" s="2"/>
      <c r="D26" s="4">
        <v>2118</v>
      </c>
      <c r="E26" s="5">
        <v>491</v>
      </c>
      <c r="F26" s="5">
        <v>121</v>
      </c>
      <c r="G26" s="38">
        <v>3934</v>
      </c>
      <c r="H26" s="38">
        <v>2070</v>
      </c>
      <c r="I26" s="38">
        <v>1835</v>
      </c>
      <c r="J26" s="35">
        <v>904</v>
      </c>
      <c r="K26" s="39">
        <v>4173</v>
      </c>
    </row>
    <row r="27" spans="1:11" x14ac:dyDescent="0.25">
      <c r="A27" s="42" t="s">
        <v>42</v>
      </c>
      <c r="B27" s="42">
        <v>14</v>
      </c>
      <c r="C27" s="2"/>
      <c r="D27" s="4">
        <v>8991</v>
      </c>
      <c r="E27" s="4">
        <v>4225</v>
      </c>
      <c r="F27" s="4">
        <v>1003</v>
      </c>
      <c r="G27" s="38">
        <v>21463</v>
      </c>
      <c r="H27" s="38">
        <v>7478</v>
      </c>
      <c r="I27" s="38">
        <v>4384</v>
      </c>
      <c r="J27" s="38">
        <v>4615</v>
      </c>
      <c r="K27" s="39">
        <v>10463</v>
      </c>
    </row>
    <row r="28" spans="1:11" x14ac:dyDescent="0.25">
      <c r="A28" s="42" t="s">
        <v>43</v>
      </c>
      <c r="B28" s="42">
        <v>14</v>
      </c>
      <c r="C28" s="2"/>
      <c r="D28" s="4">
        <v>5729</v>
      </c>
      <c r="E28" s="4">
        <v>4170</v>
      </c>
      <c r="F28" s="4">
        <v>1326</v>
      </c>
      <c r="G28" s="38">
        <v>22777</v>
      </c>
      <c r="H28" s="38">
        <v>8280</v>
      </c>
      <c r="I28" s="38">
        <v>3998</v>
      </c>
      <c r="J28" s="38">
        <v>4205</v>
      </c>
      <c r="K28" s="39">
        <v>7709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CAAAD-82B8-4323-BF12-F1A426D7B6A5}">
  <dimension ref="A1:N28"/>
  <sheetViews>
    <sheetView workbookViewId="0">
      <selection activeCell="Q19" sqref="Q19"/>
    </sheetView>
  </sheetViews>
  <sheetFormatPr defaultRowHeight="15" x14ac:dyDescent="0.25"/>
  <cols>
    <col min="1" max="1" width="9.140625" style="24"/>
    <col min="2" max="2" width="15.28515625" style="24" hidden="1" customWidth="1"/>
    <col min="3" max="3" width="9.140625" style="24"/>
    <col min="4" max="11" width="13.5703125" customWidth="1"/>
    <col min="12" max="12" width="12.5703125" customWidth="1"/>
  </cols>
  <sheetData>
    <row r="1" spans="1:14" s="24" customFormat="1" x14ac:dyDescent="0.25">
      <c r="D1" s="43" t="s">
        <v>0</v>
      </c>
      <c r="E1" s="43" t="s">
        <v>1</v>
      </c>
      <c r="F1" s="43" t="s">
        <v>2</v>
      </c>
      <c r="G1" s="44" t="s">
        <v>3</v>
      </c>
      <c r="H1" s="44" t="s">
        <v>4</v>
      </c>
      <c r="I1" s="44" t="s">
        <v>5</v>
      </c>
      <c r="J1" s="44" t="s">
        <v>6</v>
      </c>
      <c r="K1" s="44" t="s">
        <v>7</v>
      </c>
    </row>
    <row r="2" spans="1:14" s="24" customFormat="1" ht="28.5" customHeight="1" x14ac:dyDescent="0.25">
      <c r="A2" s="41" t="s">
        <v>8</v>
      </c>
      <c r="B2" s="41"/>
      <c r="C2" s="41" t="s">
        <v>44</v>
      </c>
      <c r="D2" s="49" t="s">
        <v>10</v>
      </c>
      <c r="E2" s="49" t="s">
        <v>11</v>
      </c>
      <c r="F2" s="49" t="s">
        <v>12</v>
      </c>
      <c r="G2" s="46" t="s">
        <v>13</v>
      </c>
      <c r="H2" s="46" t="s">
        <v>14</v>
      </c>
      <c r="I2" s="46" t="s">
        <v>15</v>
      </c>
      <c r="J2" s="46" t="s">
        <v>16</v>
      </c>
      <c r="K2" s="47" t="s">
        <v>17</v>
      </c>
      <c r="L2" s="50" t="s">
        <v>45</v>
      </c>
      <c r="N2" s="51"/>
    </row>
    <row r="3" spans="1:14" x14ac:dyDescent="0.25">
      <c r="A3" s="41" t="s">
        <v>18</v>
      </c>
      <c r="B3" s="41">
        <v>22510</v>
      </c>
      <c r="C3" s="48">
        <v>3</v>
      </c>
      <c r="D3" s="8">
        <v>5526</v>
      </c>
      <c r="E3" s="8">
        <v>3400</v>
      </c>
      <c r="F3" s="8">
        <v>0</v>
      </c>
      <c r="G3" s="33">
        <v>3790</v>
      </c>
      <c r="H3" s="33">
        <v>3400</v>
      </c>
      <c r="I3" s="33"/>
      <c r="J3" s="33">
        <v>5400</v>
      </c>
      <c r="K3" s="33">
        <v>3400</v>
      </c>
      <c r="L3" s="14">
        <f>COUNTIF(G3:K3,"&gt;0")</f>
        <v>4</v>
      </c>
      <c r="N3" s="3"/>
    </row>
    <row r="4" spans="1:14" x14ac:dyDescent="0.25">
      <c r="A4" s="41" t="s">
        <v>19</v>
      </c>
      <c r="B4" s="41">
        <v>20687</v>
      </c>
      <c r="C4" s="48">
        <v>3</v>
      </c>
      <c r="D4" s="8">
        <v>0</v>
      </c>
      <c r="E4" s="8">
        <v>0</v>
      </c>
      <c r="F4" s="8">
        <v>520</v>
      </c>
      <c r="G4" s="33">
        <v>0</v>
      </c>
      <c r="H4" s="33">
        <v>0</v>
      </c>
      <c r="I4" s="33">
        <v>0</v>
      </c>
      <c r="J4" s="33">
        <v>520</v>
      </c>
      <c r="K4" s="34">
        <v>0</v>
      </c>
      <c r="L4" s="14">
        <f>COUNTIF(G4:K4,"&gt;0")</f>
        <v>1</v>
      </c>
      <c r="N4" s="3"/>
    </row>
    <row r="5" spans="1:14" x14ac:dyDescent="0.25">
      <c r="A5" s="41" t="s">
        <v>20</v>
      </c>
      <c r="B5" s="41">
        <v>21023</v>
      </c>
      <c r="C5" s="48">
        <v>3</v>
      </c>
      <c r="D5" s="9">
        <v>440</v>
      </c>
      <c r="E5" s="9"/>
      <c r="F5" s="9"/>
      <c r="G5" s="35"/>
      <c r="H5" s="35">
        <v>440</v>
      </c>
      <c r="I5" s="36"/>
      <c r="J5" s="35"/>
      <c r="K5" s="37"/>
      <c r="L5" s="14">
        <f>COUNTIF(G5:K5,"&gt;0")</f>
        <v>1</v>
      </c>
      <c r="N5" s="3"/>
    </row>
    <row r="6" spans="1:14" x14ac:dyDescent="0.25">
      <c r="A6" s="41" t="s">
        <v>21</v>
      </c>
      <c r="B6" s="41">
        <v>21625</v>
      </c>
      <c r="C6" s="48">
        <v>3</v>
      </c>
      <c r="D6" s="8">
        <v>2760</v>
      </c>
      <c r="E6" s="8">
        <v>2748</v>
      </c>
      <c r="F6" s="8">
        <v>2789</v>
      </c>
      <c r="G6" s="33">
        <v>2776</v>
      </c>
      <c r="H6" s="33">
        <v>0</v>
      </c>
      <c r="I6" s="33">
        <v>0</v>
      </c>
      <c r="J6" s="33">
        <v>0</v>
      </c>
      <c r="K6" s="34">
        <v>2759</v>
      </c>
      <c r="L6" s="14">
        <f>COUNTIF(G6:K6,"&gt;0")</f>
        <v>2</v>
      </c>
      <c r="N6" s="3"/>
    </row>
    <row r="7" spans="1:14" x14ac:dyDescent="0.25">
      <c r="A7" s="41" t="s">
        <v>22</v>
      </c>
      <c r="B7" s="41">
        <v>21401</v>
      </c>
      <c r="C7" s="48">
        <v>3</v>
      </c>
      <c r="D7" s="9"/>
      <c r="E7" s="9">
        <v>1800</v>
      </c>
      <c r="F7" s="9"/>
      <c r="G7" s="35"/>
      <c r="H7" s="35"/>
      <c r="I7" s="35"/>
      <c r="J7" s="35"/>
      <c r="K7" s="37">
        <v>1800</v>
      </c>
      <c r="L7" s="14">
        <f>COUNTIF(G7:K7,"&gt;0")</f>
        <v>1</v>
      </c>
      <c r="N7" s="3"/>
    </row>
    <row r="8" spans="1:14" x14ac:dyDescent="0.25">
      <c r="A8" s="42" t="s">
        <v>23</v>
      </c>
      <c r="B8" s="41">
        <v>20872</v>
      </c>
      <c r="C8" s="48">
        <v>3</v>
      </c>
      <c r="D8" s="9">
        <v>10500</v>
      </c>
      <c r="E8" s="10"/>
      <c r="F8" s="10"/>
      <c r="G8" s="38">
        <v>10500</v>
      </c>
      <c r="H8" s="38"/>
      <c r="I8" s="38">
        <v>10500</v>
      </c>
      <c r="J8" s="33"/>
      <c r="K8" s="33">
        <v>10500</v>
      </c>
      <c r="L8" s="14">
        <f>COUNTIF(G8:K8,"&gt;0")</f>
        <v>3</v>
      </c>
      <c r="N8" s="3"/>
    </row>
    <row r="9" spans="1:14" x14ac:dyDescent="0.25">
      <c r="A9" s="42" t="s">
        <v>24</v>
      </c>
      <c r="B9" s="41">
        <v>22510</v>
      </c>
      <c r="C9" s="48">
        <v>3</v>
      </c>
      <c r="D9" s="8">
        <v>5526</v>
      </c>
      <c r="E9" s="8">
        <v>3400</v>
      </c>
      <c r="F9" s="8">
        <v>0</v>
      </c>
      <c r="G9" s="33">
        <v>3790</v>
      </c>
      <c r="H9" s="33">
        <v>3400</v>
      </c>
      <c r="I9" s="33"/>
      <c r="J9" s="33">
        <v>5400</v>
      </c>
      <c r="K9" s="33">
        <v>3400</v>
      </c>
      <c r="L9" s="14">
        <f>COUNTIF(G9:K9,"&gt;0")</f>
        <v>4</v>
      </c>
      <c r="N9" s="3"/>
    </row>
    <row r="10" spans="1:14" x14ac:dyDescent="0.25">
      <c r="A10" s="42" t="s">
        <v>25</v>
      </c>
      <c r="B10" s="41" t="s">
        <v>46</v>
      </c>
      <c r="C10" s="48">
        <v>3</v>
      </c>
      <c r="D10" s="9"/>
      <c r="E10" s="9"/>
      <c r="F10" s="9"/>
      <c r="G10" s="35"/>
      <c r="H10" s="35"/>
      <c r="I10" s="35">
        <v>6272</v>
      </c>
      <c r="J10" s="35"/>
      <c r="K10" s="37"/>
      <c r="L10" s="14">
        <f>COUNTIF(G10:K10,"&gt;0")</f>
        <v>1</v>
      </c>
      <c r="N10" s="3"/>
    </row>
    <row r="11" spans="1:14" x14ac:dyDescent="0.25">
      <c r="A11" s="42" t="s">
        <v>26</v>
      </c>
      <c r="B11" s="41" t="s">
        <v>47</v>
      </c>
      <c r="C11" s="48">
        <v>3</v>
      </c>
      <c r="D11" s="9"/>
      <c r="E11" s="9"/>
      <c r="F11" s="9"/>
      <c r="G11" s="35"/>
      <c r="H11" s="35"/>
      <c r="I11" s="35">
        <v>6400</v>
      </c>
      <c r="J11" s="35"/>
      <c r="K11" s="37"/>
      <c r="L11" s="14">
        <f>COUNTIF(G11:K11,"&gt;0")</f>
        <v>1</v>
      </c>
      <c r="N11" s="3"/>
    </row>
    <row r="12" spans="1:14" x14ac:dyDescent="0.25">
      <c r="A12" s="42" t="s">
        <v>27</v>
      </c>
      <c r="B12" s="41" t="s">
        <v>48</v>
      </c>
      <c r="C12" s="48">
        <v>3</v>
      </c>
      <c r="D12" s="10"/>
      <c r="E12" s="10"/>
      <c r="F12" s="10"/>
      <c r="G12" s="38"/>
      <c r="H12" s="38"/>
      <c r="I12" s="38"/>
      <c r="J12" s="38"/>
      <c r="K12" s="39"/>
      <c r="L12" s="14">
        <f>COUNTIF(G12:K12,"&gt;0")</f>
        <v>0</v>
      </c>
      <c r="N12" s="3"/>
    </row>
    <row r="13" spans="1:14" x14ac:dyDescent="0.25">
      <c r="A13" s="42" t="s">
        <v>28</v>
      </c>
      <c r="B13" s="41">
        <v>20922</v>
      </c>
      <c r="C13" s="48">
        <v>3</v>
      </c>
      <c r="D13" s="8">
        <v>0</v>
      </c>
      <c r="E13" s="8">
        <v>9000</v>
      </c>
      <c r="F13" s="8">
        <v>9000</v>
      </c>
      <c r="G13" s="33">
        <v>9000</v>
      </c>
      <c r="H13" s="33">
        <v>0</v>
      </c>
      <c r="I13" s="33">
        <v>9000</v>
      </c>
      <c r="J13" s="33">
        <v>0</v>
      </c>
      <c r="K13" s="34">
        <v>8800</v>
      </c>
      <c r="L13" s="14">
        <f>COUNTIF(G13:K13,"&gt;0")</f>
        <v>3</v>
      </c>
      <c r="N13" s="3"/>
    </row>
    <row r="14" spans="1:14" x14ac:dyDescent="0.25">
      <c r="A14" s="42" t="s">
        <v>29</v>
      </c>
      <c r="B14" s="41">
        <v>21088</v>
      </c>
      <c r="C14" s="48">
        <v>3</v>
      </c>
      <c r="D14" s="9"/>
      <c r="E14" s="9">
        <v>4500</v>
      </c>
      <c r="F14" s="9"/>
      <c r="G14" s="35"/>
      <c r="H14" s="35">
        <v>4500</v>
      </c>
      <c r="I14" s="35"/>
      <c r="J14" s="35">
        <v>4500</v>
      </c>
      <c r="K14" s="37"/>
      <c r="L14" s="14">
        <f>COUNTIF(G14:K14,"&gt;0")</f>
        <v>2</v>
      </c>
      <c r="N14" s="3"/>
    </row>
    <row r="15" spans="1:14" x14ac:dyDescent="0.25">
      <c r="A15" s="42" t="s">
        <v>30</v>
      </c>
      <c r="B15" s="41">
        <v>21196</v>
      </c>
      <c r="C15" s="48">
        <v>3</v>
      </c>
      <c r="D15" s="9"/>
      <c r="E15" s="9"/>
      <c r="F15" s="9">
        <v>1500</v>
      </c>
      <c r="G15" s="35"/>
      <c r="H15" s="35"/>
      <c r="I15" s="35"/>
      <c r="J15" s="35"/>
      <c r="K15" s="37"/>
      <c r="L15" s="14">
        <f>COUNTIF(G15:K15,"&gt;0")</f>
        <v>0</v>
      </c>
      <c r="N15" s="3"/>
    </row>
    <row r="16" spans="1:14" x14ac:dyDescent="0.25">
      <c r="A16" s="42" t="s">
        <v>31</v>
      </c>
      <c r="B16" s="41">
        <v>21087</v>
      </c>
      <c r="C16" s="48">
        <v>3</v>
      </c>
      <c r="D16" s="9"/>
      <c r="E16" s="9">
        <v>4500</v>
      </c>
      <c r="F16" s="9"/>
      <c r="G16" s="35"/>
      <c r="H16" s="35">
        <v>4500</v>
      </c>
      <c r="I16" s="35"/>
      <c r="J16" s="35">
        <v>4500</v>
      </c>
      <c r="K16" s="37"/>
      <c r="L16" s="14">
        <f>COUNTIF(G16:K16,"&gt;0")</f>
        <v>2</v>
      </c>
      <c r="N16" s="3"/>
    </row>
    <row r="17" spans="1:12" x14ac:dyDescent="0.25">
      <c r="A17" s="42" t="s">
        <v>32</v>
      </c>
      <c r="B17" s="41">
        <v>20211</v>
      </c>
      <c r="C17" s="48">
        <v>3</v>
      </c>
      <c r="D17" s="8">
        <v>31350</v>
      </c>
      <c r="E17" s="8">
        <v>0</v>
      </c>
      <c r="F17" s="8">
        <v>0</v>
      </c>
      <c r="G17" s="33">
        <v>15675</v>
      </c>
      <c r="H17" s="33">
        <v>0</v>
      </c>
      <c r="I17" s="33">
        <v>15675</v>
      </c>
      <c r="J17" s="33">
        <v>0</v>
      </c>
      <c r="K17" s="34">
        <v>15675</v>
      </c>
      <c r="L17" s="14">
        <f>COUNTIF(G17:K17,"&gt;0")</f>
        <v>3</v>
      </c>
    </row>
    <row r="18" spans="1:12" x14ac:dyDescent="0.25">
      <c r="A18" s="42" t="s">
        <v>33</v>
      </c>
      <c r="B18" s="41">
        <v>21602</v>
      </c>
      <c r="C18" s="48">
        <v>3</v>
      </c>
      <c r="D18" s="9"/>
      <c r="E18" s="9"/>
      <c r="F18" s="9">
        <v>3000</v>
      </c>
      <c r="G18" s="35"/>
      <c r="H18" s="35">
        <v>11000</v>
      </c>
      <c r="I18" s="35"/>
      <c r="J18" s="35"/>
      <c r="K18" s="39"/>
      <c r="L18" s="14">
        <f>COUNTIF(G18:K18,"&gt;0")</f>
        <v>1</v>
      </c>
    </row>
    <row r="19" spans="1:12" x14ac:dyDescent="0.25">
      <c r="A19" s="42" t="s">
        <v>34</v>
      </c>
      <c r="B19" s="41">
        <v>20270</v>
      </c>
      <c r="C19" s="48">
        <v>6</v>
      </c>
      <c r="D19" s="9"/>
      <c r="E19" s="9"/>
      <c r="F19" s="9"/>
      <c r="G19" s="35"/>
      <c r="H19" s="35">
        <v>200</v>
      </c>
      <c r="I19" s="35"/>
      <c r="J19" s="35"/>
      <c r="K19" s="37"/>
      <c r="L19" s="14">
        <f>COUNTIF(G19:K19,"&gt;0")</f>
        <v>1</v>
      </c>
    </row>
    <row r="20" spans="1:12" x14ac:dyDescent="0.25">
      <c r="A20" s="42" t="s">
        <v>35</v>
      </c>
      <c r="B20" s="41">
        <v>20336</v>
      </c>
      <c r="C20" s="48">
        <v>3</v>
      </c>
      <c r="D20" s="9"/>
      <c r="E20" s="9"/>
      <c r="F20" s="9"/>
      <c r="G20" s="35"/>
      <c r="H20" s="35">
        <v>200</v>
      </c>
      <c r="I20" s="35"/>
      <c r="J20" s="35"/>
      <c r="K20" s="37"/>
      <c r="L20" s="14">
        <f>COUNTIF(G20:K20,"&gt;0")</f>
        <v>1</v>
      </c>
    </row>
    <row r="21" spans="1:12" x14ac:dyDescent="0.25">
      <c r="A21" s="42" t="s">
        <v>36</v>
      </c>
      <c r="B21" s="41">
        <v>11657</v>
      </c>
      <c r="C21" s="48">
        <v>6</v>
      </c>
      <c r="D21" s="9"/>
      <c r="E21" s="9"/>
      <c r="F21" s="9"/>
      <c r="G21" s="35"/>
      <c r="H21" s="35"/>
      <c r="I21" s="35">
        <v>100</v>
      </c>
      <c r="J21" s="35"/>
      <c r="K21" s="37"/>
      <c r="L21" s="14">
        <f>COUNTIF(G21:K21,"&gt;0")</f>
        <v>1</v>
      </c>
    </row>
    <row r="22" spans="1:12" x14ac:dyDescent="0.25">
      <c r="A22" s="42" t="s">
        <v>37</v>
      </c>
      <c r="B22" s="41">
        <v>20313</v>
      </c>
      <c r="C22" s="48">
        <v>3</v>
      </c>
      <c r="D22" s="10">
        <v>3000</v>
      </c>
      <c r="E22" s="9"/>
      <c r="F22" s="9"/>
      <c r="G22" s="35"/>
      <c r="H22" s="35">
        <v>2000</v>
      </c>
      <c r="I22" s="38"/>
      <c r="J22" s="35"/>
      <c r="K22" s="37"/>
      <c r="L22" s="14">
        <f>COUNTIF(G22:K22,"&gt;0")</f>
        <v>1</v>
      </c>
    </row>
    <row r="23" spans="1:12" x14ac:dyDescent="0.25">
      <c r="A23" s="42" t="s">
        <v>38</v>
      </c>
      <c r="B23" s="41" t="s">
        <v>49</v>
      </c>
      <c r="C23" s="48">
        <v>2</v>
      </c>
      <c r="D23" s="10">
        <v>19800</v>
      </c>
      <c r="E23" s="10"/>
      <c r="F23" s="9"/>
      <c r="G23" s="38"/>
      <c r="H23" s="38">
        <v>25170</v>
      </c>
      <c r="I23" s="38"/>
      <c r="J23" s="38"/>
      <c r="K23" s="39"/>
      <c r="L23" s="14">
        <f>COUNTIF(G23:K23,"&gt;0")</f>
        <v>1</v>
      </c>
    </row>
    <row r="24" spans="1:12" x14ac:dyDescent="0.25">
      <c r="A24" s="42" t="s">
        <v>39</v>
      </c>
      <c r="B24" s="41" t="s">
        <v>50</v>
      </c>
      <c r="C24" s="48">
        <v>2</v>
      </c>
      <c r="D24" s="8">
        <v>39690</v>
      </c>
      <c r="E24" s="8">
        <v>0</v>
      </c>
      <c r="F24" s="8">
        <v>930</v>
      </c>
      <c r="G24" s="33">
        <v>0</v>
      </c>
      <c r="H24" s="33">
        <v>35910</v>
      </c>
      <c r="I24" s="33">
        <v>0</v>
      </c>
      <c r="J24" s="33">
        <v>71820</v>
      </c>
      <c r="K24" s="33">
        <v>71820</v>
      </c>
      <c r="L24" s="14">
        <f>COUNTIF(G24:K24,"&gt;0")</f>
        <v>3</v>
      </c>
    </row>
    <row r="25" spans="1:12" x14ac:dyDescent="0.25">
      <c r="A25" s="42" t="s">
        <v>40</v>
      </c>
      <c r="B25" s="41" t="s">
        <v>51</v>
      </c>
      <c r="C25" s="48">
        <v>2</v>
      </c>
      <c r="D25" s="9"/>
      <c r="E25" s="9"/>
      <c r="F25" s="9"/>
      <c r="G25" s="35"/>
      <c r="H25" s="35"/>
      <c r="I25" s="35"/>
      <c r="J25" s="35"/>
      <c r="K25" s="37"/>
      <c r="L25" s="14">
        <f>COUNTIF(G25:K25,"&gt;0")</f>
        <v>0</v>
      </c>
    </row>
    <row r="26" spans="1:12" x14ac:dyDescent="0.25">
      <c r="A26" s="42" t="s">
        <v>41</v>
      </c>
      <c r="B26" s="41" t="s">
        <v>52</v>
      </c>
      <c r="C26" s="48">
        <v>2</v>
      </c>
      <c r="D26" s="10"/>
      <c r="E26" s="9"/>
      <c r="F26" s="9"/>
      <c r="G26" s="38"/>
      <c r="H26" s="38"/>
      <c r="I26" s="38"/>
      <c r="J26" s="35"/>
      <c r="K26" s="39"/>
      <c r="L26" s="14">
        <f>COUNTIF(G26:K26,"&gt;0")</f>
        <v>0</v>
      </c>
    </row>
    <row r="27" spans="1:12" x14ac:dyDescent="0.25">
      <c r="A27" s="42" t="s">
        <v>42</v>
      </c>
      <c r="B27" s="41" t="s">
        <v>53</v>
      </c>
      <c r="C27" s="48">
        <v>2</v>
      </c>
      <c r="D27" s="10"/>
      <c r="E27" s="10"/>
      <c r="F27" s="10"/>
      <c r="G27" s="38"/>
      <c r="H27" s="38"/>
      <c r="I27" s="38"/>
      <c r="J27" s="38"/>
      <c r="K27" s="39"/>
      <c r="L27" s="14">
        <f>COUNTIF(G27:K27,"&gt;0")</f>
        <v>0</v>
      </c>
    </row>
    <row r="28" spans="1:12" x14ac:dyDescent="0.25">
      <c r="A28" s="42" t="s">
        <v>43</v>
      </c>
      <c r="B28" s="41" t="s">
        <v>54</v>
      </c>
      <c r="C28" s="48">
        <v>2</v>
      </c>
      <c r="D28" s="10"/>
      <c r="E28" s="10"/>
      <c r="F28" s="10"/>
      <c r="G28" s="38"/>
      <c r="H28" s="38"/>
      <c r="I28" s="38"/>
      <c r="J28" s="38"/>
      <c r="K28" s="39"/>
      <c r="L28" s="14">
        <f>COUNTIF(G28:K28,"&gt;0")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AA6AF-B38D-4305-ADD2-FA7DF9228782}">
  <dimension ref="A1:N28"/>
  <sheetViews>
    <sheetView workbookViewId="0">
      <selection activeCell="G1" sqref="G1"/>
    </sheetView>
  </sheetViews>
  <sheetFormatPr defaultRowHeight="15" x14ac:dyDescent="0.25"/>
  <cols>
    <col min="3" max="3" width="10.5703125" customWidth="1"/>
    <col min="4" max="11" width="13.5703125" customWidth="1"/>
  </cols>
  <sheetData>
    <row r="1" spans="1:14" x14ac:dyDescent="0.25">
      <c r="C1" s="11" t="s">
        <v>55</v>
      </c>
      <c r="D1" s="29" t="s">
        <v>0</v>
      </c>
      <c r="E1" s="29" t="s">
        <v>1</v>
      </c>
      <c r="F1" s="29" t="s">
        <v>2</v>
      </c>
      <c r="G1" s="30" t="s">
        <v>3</v>
      </c>
      <c r="H1" s="30" t="s">
        <v>4</v>
      </c>
      <c r="I1" s="30" t="s">
        <v>5</v>
      </c>
      <c r="J1" s="30" t="s">
        <v>6</v>
      </c>
      <c r="K1" s="30" t="s">
        <v>7</v>
      </c>
    </row>
    <row r="2" spans="1:14" ht="26.25" x14ac:dyDescent="0.25">
      <c r="A2" s="1" t="s">
        <v>8</v>
      </c>
      <c r="B2" s="1" t="s">
        <v>44</v>
      </c>
      <c r="C2" s="13" t="s">
        <v>56</v>
      </c>
      <c r="D2" s="7" t="s">
        <v>10</v>
      </c>
      <c r="E2" s="7" t="s">
        <v>11</v>
      </c>
      <c r="F2" s="7" t="s">
        <v>12</v>
      </c>
      <c r="G2" s="31" t="s">
        <v>13</v>
      </c>
      <c r="H2" s="31" t="s">
        <v>14</v>
      </c>
      <c r="I2" s="31" t="s">
        <v>15</v>
      </c>
      <c r="J2" s="31" t="s">
        <v>16</v>
      </c>
      <c r="K2" s="32" t="s">
        <v>17</v>
      </c>
      <c r="N2" s="3"/>
    </row>
    <row r="3" spans="1:14" x14ac:dyDescent="0.25">
      <c r="A3" s="1" t="s">
        <v>18</v>
      </c>
      <c r="B3" s="6">
        <v>3</v>
      </c>
      <c r="C3" s="8">
        <f>SUM(Arrival!D3:F3)</f>
        <v>8926</v>
      </c>
      <c r="D3" s="8">
        <f>SUM(Arrival!E3:G3)</f>
        <v>7190</v>
      </c>
      <c r="E3" s="8">
        <f>SUM(Arrival!F3:H3)</f>
        <v>7190</v>
      </c>
      <c r="F3" s="8">
        <f>SUM(Arrival!G3:I3)</f>
        <v>7190</v>
      </c>
      <c r="G3" s="33">
        <f>SUM(Arrival!H3:I3)</f>
        <v>3400</v>
      </c>
      <c r="H3" s="33">
        <v>3400</v>
      </c>
      <c r="I3" s="33">
        <v>0</v>
      </c>
      <c r="J3" s="33">
        <v>0</v>
      </c>
      <c r="K3" s="34">
        <v>0</v>
      </c>
      <c r="L3" s="3"/>
      <c r="N3" s="3"/>
    </row>
    <row r="4" spans="1:14" x14ac:dyDescent="0.25">
      <c r="A4" s="1" t="s">
        <v>19</v>
      </c>
      <c r="B4" s="6">
        <v>3</v>
      </c>
      <c r="C4" s="8">
        <f>SUM(Arrival!D4:F4)</f>
        <v>520</v>
      </c>
      <c r="D4" s="8">
        <f>SUM(Arrival!E4:G4)</f>
        <v>520</v>
      </c>
      <c r="E4" s="8">
        <f>SUM(Arrival!F4:H4)</f>
        <v>520</v>
      </c>
      <c r="F4" s="8">
        <f>SUM(Arrival!G4:I4)</f>
        <v>0</v>
      </c>
      <c r="G4" s="33">
        <f>SUM(Arrival!H4:J4)</f>
        <v>520</v>
      </c>
      <c r="H4" s="33">
        <v>0</v>
      </c>
      <c r="I4" s="33">
        <v>0</v>
      </c>
      <c r="J4" s="33">
        <v>520</v>
      </c>
      <c r="K4" s="34">
        <v>0</v>
      </c>
      <c r="N4" s="3"/>
    </row>
    <row r="5" spans="1:14" x14ac:dyDescent="0.25">
      <c r="A5" s="1" t="s">
        <v>20</v>
      </c>
      <c r="B5" s="6">
        <v>3</v>
      </c>
      <c r="C5" s="8">
        <f>SUM(Arrival!D5:F5)</f>
        <v>440</v>
      </c>
      <c r="D5" s="8">
        <f>SUM(Arrival!E5:G5)</f>
        <v>0</v>
      </c>
      <c r="E5" s="8">
        <f>SUM(Arrival!F5:H5)</f>
        <v>440</v>
      </c>
      <c r="F5" s="8">
        <f>SUM(Arrival!G5:I5)</f>
        <v>440</v>
      </c>
      <c r="G5" s="35">
        <f>SUM(Arrival!H5:I5)</f>
        <v>440</v>
      </c>
      <c r="H5" s="35">
        <v>440</v>
      </c>
      <c r="I5" s="36"/>
      <c r="J5" s="35"/>
      <c r="K5" s="37"/>
      <c r="N5" s="3"/>
    </row>
    <row r="6" spans="1:14" x14ac:dyDescent="0.25">
      <c r="A6" s="1" t="s">
        <v>21</v>
      </c>
      <c r="B6" s="6">
        <v>3</v>
      </c>
      <c r="C6" s="8">
        <f>SUM(Arrival!D6:F6)</f>
        <v>8297</v>
      </c>
      <c r="D6" s="8">
        <f>SUM(Arrival!E6:G6)</f>
        <v>8313</v>
      </c>
      <c r="E6" s="8">
        <f>SUM(Arrival!F6:H6)</f>
        <v>5565</v>
      </c>
      <c r="F6" s="8">
        <f>SUM(Arrival!G6:I6)</f>
        <v>2776</v>
      </c>
      <c r="G6" s="33">
        <f>SUM(Arrival!H6:I6)</f>
        <v>0</v>
      </c>
      <c r="H6" s="33">
        <v>0</v>
      </c>
      <c r="I6" s="33">
        <v>0</v>
      </c>
      <c r="J6" s="33">
        <v>0</v>
      </c>
      <c r="K6" s="34">
        <v>2759</v>
      </c>
      <c r="N6" s="3"/>
    </row>
    <row r="7" spans="1:14" x14ac:dyDescent="0.25">
      <c r="A7" s="1" t="s">
        <v>22</v>
      </c>
      <c r="B7" s="6">
        <v>3</v>
      </c>
      <c r="C7" s="8">
        <f>SUM(Arrival!D7:F7)</f>
        <v>1800</v>
      </c>
      <c r="D7" s="8">
        <f>SUM(Arrival!E7:G7)</f>
        <v>1800</v>
      </c>
      <c r="E7" s="8">
        <f>SUM(Arrival!F7:H7)</f>
        <v>0</v>
      </c>
      <c r="F7" s="8">
        <f>SUM(Arrival!G7:I7)</f>
        <v>0</v>
      </c>
      <c r="G7" s="35">
        <f>SUM(Arrival!H7:I7)</f>
        <v>0</v>
      </c>
      <c r="H7" s="35"/>
      <c r="I7" s="35"/>
      <c r="J7" s="35"/>
      <c r="K7" s="37">
        <v>1800</v>
      </c>
      <c r="L7" s="3"/>
      <c r="N7" s="3"/>
    </row>
    <row r="8" spans="1:14" x14ac:dyDescent="0.25">
      <c r="A8" s="2" t="s">
        <v>23</v>
      </c>
      <c r="B8" s="6">
        <v>3</v>
      </c>
      <c r="C8" s="8">
        <f>SUM(Arrival!D8:F8)</f>
        <v>10500</v>
      </c>
      <c r="D8" s="8">
        <f>SUM(Arrival!E8:G8)</f>
        <v>10500</v>
      </c>
      <c r="E8" s="8">
        <f>SUM(Arrival!F8:H8)</f>
        <v>10500</v>
      </c>
      <c r="F8" s="8">
        <f>SUM(Arrival!G8:I8)</f>
        <v>21000</v>
      </c>
      <c r="G8" s="38">
        <f>SUM(Arrival!H8:I8)</f>
        <v>10500</v>
      </c>
      <c r="H8" s="38">
        <v>10500</v>
      </c>
      <c r="I8" s="38"/>
      <c r="J8" s="38"/>
      <c r="K8" s="37"/>
      <c r="N8" s="3"/>
    </row>
    <row r="9" spans="1:14" x14ac:dyDescent="0.25">
      <c r="A9" s="2" t="s">
        <v>24</v>
      </c>
      <c r="B9" s="6">
        <v>3</v>
      </c>
      <c r="C9" s="8">
        <f>SUM(Arrival!D9:F9)</f>
        <v>8926</v>
      </c>
      <c r="D9" s="8">
        <f>SUM(Arrival!E9:G9)</f>
        <v>7190</v>
      </c>
      <c r="E9" s="8">
        <f>SUM(Arrival!F9:H9)</f>
        <v>7190</v>
      </c>
      <c r="F9" s="8">
        <f>SUM(Arrival!G9:H9)</f>
        <v>7190</v>
      </c>
      <c r="G9" s="33">
        <f>SUM(Arrival!H9:H9)</f>
        <v>3400</v>
      </c>
      <c r="H9" s="33">
        <v>3400</v>
      </c>
      <c r="I9" s="33">
        <v>0</v>
      </c>
      <c r="J9" s="33">
        <v>0</v>
      </c>
      <c r="K9" s="34">
        <v>0</v>
      </c>
      <c r="N9" s="3"/>
    </row>
    <row r="10" spans="1:14" x14ac:dyDescent="0.25">
      <c r="A10" s="2" t="s">
        <v>25</v>
      </c>
      <c r="B10" s="6">
        <v>3</v>
      </c>
      <c r="C10" s="8">
        <f>SUM(Arrival!D10:F10)</f>
        <v>0</v>
      </c>
      <c r="D10" s="8">
        <f>SUM(Arrival!E10:G10)</f>
        <v>0</v>
      </c>
      <c r="E10" s="8">
        <f>SUM(Arrival!F10:H10)</f>
        <v>0</v>
      </c>
      <c r="F10" s="8">
        <f>SUM(Arrival!G10:I10)</f>
        <v>6272</v>
      </c>
      <c r="G10" s="35">
        <f>SUM(Arrival!H10:I10)</f>
        <v>6272</v>
      </c>
      <c r="H10" s="35"/>
      <c r="I10" s="35">
        <v>6272</v>
      </c>
      <c r="J10" s="35"/>
      <c r="K10" s="37"/>
      <c r="N10" s="3"/>
    </row>
    <row r="11" spans="1:14" x14ac:dyDescent="0.25">
      <c r="A11" s="2" t="s">
        <v>26</v>
      </c>
      <c r="B11" s="6">
        <v>3</v>
      </c>
      <c r="C11" s="8">
        <f>SUM(Arrival!D11:F11)</f>
        <v>0</v>
      </c>
      <c r="D11" s="8">
        <f>SUM(Arrival!E11:G11)</f>
        <v>0</v>
      </c>
      <c r="E11" s="8">
        <f>SUM(Arrival!F11:H11)</f>
        <v>0</v>
      </c>
      <c r="F11" s="8">
        <f>SUM(Arrival!G11:I11)</f>
        <v>6400</v>
      </c>
      <c r="G11" s="35">
        <f>SUM(Arrival!H11:I11)</f>
        <v>6400</v>
      </c>
      <c r="H11" s="35"/>
      <c r="I11" s="35">
        <v>6400</v>
      </c>
      <c r="J11" s="35"/>
      <c r="K11" s="37"/>
      <c r="N11" s="3"/>
    </row>
    <row r="12" spans="1:14" x14ac:dyDescent="0.25">
      <c r="A12" s="2" t="s">
        <v>27</v>
      </c>
      <c r="B12" s="6">
        <v>3</v>
      </c>
      <c r="C12" s="8">
        <f>SUM(Arrival!D12:F12)</f>
        <v>0</v>
      </c>
      <c r="D12" s="8">
        <f>SUM(Arrival!E12:G12)</f>
        <v>0</v>
      </c>
      <c r="E12" s="8">
        <f>SUM(Arrival!F12:H12)</f>
        <v>0</v>
      </c>
      <c r="F12" s="8">
        <f>SUM(Arrival!G12:I12)</f>
        <v>0</v>
      </c>
      <c r="G12" s="38">
        <f>SUM(Arrival!H12:I12)</f>
        <v>0</v>
      </c>
      <c r="H12" s="38"/>
      <c r="I12" s="38"/>
      <c r="J12" s="38"/>
      <c r="K12" s="39"/>
      <c r="N12" s="3"/>
    </row>
    <row r="13" spans="1:14" x14ac:dyDescent="0.25">
      <c r="A13" s="2" t="s">
        <v>28</v>
      </c>
      <c r="B13" s="6">
        <v>3</v>
      </c>
      <c r="C13" s="8">
        <f>SUM(Arrival!D13:F13)</f>
        <v>18000</v>
      </c>
      <c r="D13" s="8">
        <f>SUM(Arrival!E13:G13)</f>
        <v>27000</v>
      </c>
      <c r="E13" s="8">
        <f>SUM(Arrival!F13:H13)</f>
        <v>18000</v>
      </c>
      <c r="F13" s="8">
        <f>SUM(Arrival!G13:I13)</f>
        <v>18000</v>
      </c>
      <c r="G13" s="33">
        <f>SUM(Arrival!H13:I13)</f>
        <v>9000</v>
      </c>
      <c r="H13" s="33">
        <v>0</v>
      </c>
      <c r="I13" s="33">
        <v>9000</v>
      </c>
      <c r="J13" s="33">
        <v>0</v>
      </c>
      <c r="K13" s="34">
        <v>8800</v>
      </c>
      <c r="N13" s="3"/>
    </row>
    <row r="14" spans="1:14" x14ac:dyDescent="0.25">
      <c r="A14" s="2" t="s">
        <v>29</v>
      </c>
      <c r="B14" s="6">
        <v>3</v>
      </c>
      <c r="C14" s="8">
        <f>SUM(Arrival!D14:F14)</f>
        <v>4500</v>
      </c>
      <c r="D14" s="8">
        <f>SUM(Arrival!E14:G14)</f>
        <v>4500</v>
      </c>
      <c r="E14" s="8">
        <f>SUM(Arrival!F14:H14)</f>
        <v>4500</v>
      </c>
      <c r="F14" s="8">
        <f>SUM(Arrival!G14:I14)</f>
        <v>4500</v>
      </c>
      <c r="G14" s="35">
        <f>SUM(Arrival!H14:I14)</f>
        <v>4500</v>
      </c>
      <c r="H14" s="35"/>
      <c r="I14" s="35"/>
      <c r="J14" s="35">
        <v>4500</v>
      </c>
      <c r="K14" s="37"/>
      <c r="N14" s="3"/>
    </row>
    <row r="15" spans="1:14" x14ac:dyDescent="0.25">
      <c r="A15" s="2" t="s">
        <v>30</v>
      </c>
      <c r="B15" s="6">
        <v>3</v>
      </c>
      <c r="C15" s="8">
        <f>SUM(Arrival!D15:F15)</f>
        <v>1500</v>
      </c>
      <c r="D15" s="8">
        <f>SUM(Arrival!E15:G15)</f>
        <v>1500</v>
      </c>
      <c r="E15" s="8">
        <f>SUM(Arrival!F15:H15)</f>
        <v>1500</v>
      </c>
      <c r="F15" s="8">
        <f>SUM(Arrival!G15:I15)</f>
        <v>0</v>
      </c>
      <c r="G15" s="35">
        <f>SUM(Arrival!H15:I15)</f>
        <v>0</v>
      </c>
      <c r="H15" s="35"/>
      <c r="I15" s="35"/>
      <c r="J15" s="35"/>
      <c r="K15" s="37"/>
      <c r="N15" s="3"/>
    </row>
    <row r="16" spans="1:14" x14ac:dyDescent="0.25">
      <c r="A16" s="2" t="s">
        <v>31</v>
      </c>
      <c r="B16" s="6">
        <v>3</v>
      </c>
      <c r="C16" s="8">
        <f>SUM(Arrival!D16:F16)</f>
        <v>4500</v>
      </c>
      <c r="D16" s="8">
        <f>SUM(Arrival!E16:G16)</f>
        <v>4500</v>
      </c>
      <c r="E16" s="8">
        <f>SUM(Arrival!F16:H16)</f>
        <v>4500</v>
      </c>
      <c r="F16" s="8">
        <f>SUM(Arrival!G16:I16)</f>
        <v>4500</v>
      </c>
      <c r="G16" s="35">
        <f>SUM(Arrival!H16:I16)</f>
        <v>4500</v>
      </c>
      <c r="H16" s="35"/>
      <c r="I16" s="35"/>
      <c r="J16" s="35"/>
      <c r="K16" s="37"/>
      <c r="N16" s="3"/>
    </row>
    <row r="17" spans="1:11" x14ac:dyDescent="0.25">
      <c r="A17" s="2" t="s">
        <v>32</v>
      </c>
      <c r="B17" s="6">
        <v>3</v>
      </c>
      <c r="C17" s="8">
        <f>SUM(Arrival!D17:F17)</f>
        <v>31350</v>
      </c>
      <c r="D17" s="8">
        <f>SUM(Arrival!E17:G17)</f>
        <v>15675</v>
      </c>
      <c r="E17" s="8">
        <f>SUM(Arrival!F17:H17)</f>
        <v>15675</v>
      </c>
      <c r="F17" s="8">
        <f>SUM(Arrival!G17:I17)</f>
        <v>31350</v>
      </c>
      <c r="G17" s="33">
        <f>SUM(Arrival!H17:I17)</f>
        <v>15675</v>
      </c>
      <c r="H17" s="33">
        <v>0</v>
      </c>
      <c r="I17" s="33">
        <v>15675</v>
      </c>
      <c r="J17" s="33">
        <v>0</v>
      </c>
      <c r="K17" s="34">
        <v>15675</v>
      </c>
    </row>
    <row r="18" spans="1:11" x14ac:dyDescent="0.25">
      <c r="A18" s="2" t="s">
        <v>33</v>
      </c>
      <c r="B18" s="6">
        <v>3</v>
      </c>
      <c r="C18" s="8">
        <f>SUM(Arrival!D18:F18)</f>
        <v>3000</v>
      </c>
      <c r="D18" s="8">
        <f>SUM(Arrival!E18:G18)</f>
        <v>3000</v>
      </c>
      <c r="E18" s="8">
        <f>SUM(Arrival!F18:H18)</f>
        <v>14000</v>
      </c>
      <c r="F18" s="8">
        <f>SUM(Arrival!G18:I18)</f>
        <v>11000</v>
      </c>
      <c r="G18" s="35">
        <f>SUM(Arrival!H18:I18)</f>
        <v>11000</v>
      </c>
      <c r="H18" s="35">
        <v>11000</v>
      </c>
      <c r="I18" s="35"/>
      <c r="J18" s="35"/>
      <c r="K18" s="39"/>
    </row>
    <row r="19" spans="1:11" x14ac:dyDescent="0.25">
      <c r="A19" s="2" t="s">
        <v>34</v>
      </c>
      <c r="B19" s="6">
        <v>6</v>
      </c>
      <c r="C19" s="8">
        <f>SUM(Arrival!D19:F19)</f>
        <v>0</v>
      </c>
      <c r="D19" s="9">
        <f>SUM(Arrival!E19:I19)</f>
        <v>200</v>
      </c>
      <c r="E19" s="9">
        <f>SUM(Arrival!F19:J19)</f>
        <v>200</v>
      </c>
      <c r="F19" s="9">
        <f>SUM(Arrival!G19:K19)</f>
        <v>200</v>
      </c>
      <c r="G19" s="35">
        <f>SUM(Arrival!H19:L19)</f>
        <v>201</v>
      </c>
      <c r="H19" s="35"/>
      <c r="I19" s="35"/>
      <c r="J19" s="35"/>
      <c r="K19" s="37"/>
    </row>
    <row r="20" spans="1:11" x14ac:dyDescent="0.25">
      <c r="A20" s="2" t="s">
        <v>35</v>
      </c>
      <c r="B20" s="6">
        <v>3</v>
      </c>
      <c r="C20" s="8">
        <f>SUM(Arrival!D20:F20)</f>
        <v>0</v>
      </c>
      <c r="D20" s="8">
        <f>SUM(Arrival!E20:G20)</f>
        <v>0</v>
      </c>
      <c r="E20" s="8">
        <f>SUM(Arrival!F20:H20)</f>
        <v>200</v>
      </c>
      <c r="F20" s="8">
        <f>SUM(Arrival!G20:I20)</f>
        <v>200</v>
      </c>
      <c r="G20" s="35">
        <f>SUM(Arrival!H20:I20)</f>
        <v>200</v>
      </c>
      <c r="H20" s="35"/>
      <c r="I20" s="35"/>
      <c r="J20" s="35"/>
      <c r="K20" s="37"/>
    </row>
    <row r="21" spans="1:11" x14ac:dyDescent="0.25">
      <c r="A21" s="2" t="s">
        <v>36</v>
      </c>
      <c r="B21" s="6">
        <v>6</v>
      </c>
      <c r="C21" s="8">
        <f>SUM(Arrival!D21:F21)</f>
        <v>0</v>
      </c>
      <c r="D21" s="9">
        <f>SUM(Arrival!E21:I21)</f>
        <v>100</v>
      </c>
      <c r="E21" s="9">
        <f>SUM(Arrival!F21:J21)</f>
        <v>100</v>
      </c>
      <c r="F21" s="9">
        <f>SUM(Arrival!G21:K21)</f>
        <v>100</v>
      </c>
      <c r="G21" s="35">
        <f>SUM(Arrival!H21:L21)</f>
        <v>101</v>
      </c>
      <c r="H21" s="35"/>
      <c r="I21" s="35">
        <v>100</v>
      </c>
      <c r="J21" s="35"/>
      <c r="K21" s="37"/>
    </row>
    <row r="22" spans="1:11" x14ac:dyDescent="0.25">
      <c r="A22" s="2" t="s">
        <v>37</v>
      </c>
      <c r="B22" s="6">
        <v>3</v>
      </c>
      <c r="C22" s="8">
        <f>SUM(Arrival!D22:F22)</f>
        <v>3000</v>
      </c>
      <c r="D22" s="8">
        <f>SUM(Arrival!E22:G22)</f>
        <v>0</v>
      </c>
      <c r="E22" s="8">
        <f>SUM(Arrival!F22:H22)</f>
        <v>2000</v>
      </c>
      <c r="F22" s="8">
        <f>SUM(Arrival!G22:I22)</f>
        <v>2000</v>
      </c>
      <c r="G22" s="35">
        <f>SUM(Arrival!H22:I22)</f>
        <v>2000</v>
      </c>
      <c r="H22" s="35">
        <v>2000</v>
      </c>
      <c r="I22" s="38"/>
      <c r="J22" s="35"/>
      <c r="K22" s="37"/>
    </row>
    <row r="23" spans="1:11" x14ac:dyDescent="0.25">
      <c r="A23" s="2" t="s">
        <v>38</v>
      </c>
      <c r="B23" s="6">
        <v>2</v>
      </c>
      <c r="C23" s="8">
        <f>SUM(Arrival!D23:F23)</f>
        <v>19800</v>
      </c>
      <c r="D23" s="8">
        <f>SUM(Arrival!E23:F23)</f>
        <v>0</v>
      </c>
      <c r="E23" s="8">
        <f>SUM(Arrival!F23:G23)</f>
        <v>0</v>
      </c>
      <c r="F23" s="8">
        <f>SUM(Arrival!G23:H23)</f>
        <v>25170</v>
      </c>
      <c r="G23" s="38">
        <f>SUM(Arrival!H23:I23)</f>
        <v>25170</v>
      </c>
      <c r="H23" s="38">
        <v>25170</v>
      </c>
      <c r="I23" s="38"/>
      <c r="J23" s="38"/>
      <c r="K23" s="39"/>
    </row>
    <row r="24" spans="1:11" x14ac:dyDescent="0.25">
      <c r="A24" s="2" t="s">
        <v>39</v>
      </c>
      <c r="B24" s="6">
        <v>2</v>
      </c>
      <c r="C24" s="8">
        <f>SUM(Arrival!D24:F24)</f>
        <v>40620</v>
      </c>
      <c r="D24" s="8">
        <f>SUM(Arrival!E24:F24)</f>
        <v>930</v>
      </c>
      <c r="E24" s="8">
        <f>SUM(Arrival!F24:G24)</f>
        <v>930</v>
      </c>
      <c r="F24" s="8">
        <f>SUM(Arrival!G24:H24)</f>
        <v>35910</v>
      </c>
      <c r="G24" s="33">
        <f>SUM(Arrival!H24:I24)</f>
        <v>35910</v>
      </c>
      <c r="H24" s="33">
        <v>35910</v>
      </c>
      <c r="I24" s="33">
        <v>0</v>
      </c>
      <c r="J24" s="33">
        <v>0</v>
      </c>
      <c r="K24" s="34">
        <v>0</v>
      </c>
    </row>
    <row r="25" spans="1:11" x14ac:dyDescent="0.25">
      <c r="A25" s="2" t="s">
        <v>40</v>
      </c>
      <c r="B25" s="6">
        <v>2</v>
      </c>
      <c r="C25" s="8">
        <f>SUM(Arrival!D25:F25)</f>
        <v>0</v>
      </c>
      <c r="D25" s="8">
        <f>SUM(Arrival!E25:F25)</f>
        <v>0</v>
      </c>
      <c r="E25" s="8">
        <f>SUM(Arrival!F25:G25)</f>
        <v>0</v>
      </c>
      <c r="F25" s="8">
        <f>SUM(Arrival!G25:H25)</f>
        <v>0</v>
      </c>
      <c r="G25" s="35">
        <f>SUM(Arrival!H25:I25)</f>
        <v>0</v>
      </c>
      <c r="H25" s="35"/>
      <c r="I25" s="35"/>
      <c r="J25" s="35"/>
      <c r="K25" s="37"/>
    </row>
    <row r="26" spans="1:11" x14ac:dyDescent="0.25">
      <c r="A26" s="2" t="s">
        <v>41</v>
      </c>
      <c r="B26" s="6">
        <v>2</v>
      </c>
      <c r="C26" s="8">
        <f>SUM(Arrival!D26:F26)</f>
        <v>0</v>
      </c>
      <c r="D26" s="8">
        <f>SUM(Arrival!E26:F26)</f>
        <v>0</v>
      </c>
      <c r="E26" s="8">
        <f>SUM(Arrival!F26:G26)</f>
        <v>0</v>
      </c>
      <c r="F26" s="8">
        <f>SUM(Arrival!G26:H26)</f>
        <v>0</v>
      </c>
      <c r="G26" s="38">
        <f>SUM(Arrival!H26:I26)</f>
        <v>0</v>
      </c>
      <c r="H26" s="38"/>
      <c r="I26" s="38"/>
      <c r="J26" s="35"/>
      <c r="K26" s="39"/>
    </row>
    <row r="27" spans="1:11" x14ac:dyDescent="0.25">
      <c r="A27" s="2" t="s">
        <v>42</v>
      </c>
      <c r="B27" s="6">
        <v>2</v>
      </c>
      <c r="C27" s="8">
        <f>SUM(Arrival!D27:F27)</f>
        <v>0</v>
      </c>
      <c r="D27" s="8">
        <f>SUM(Arrival!E27:F27)</f>
        <v>0</v>
      </c>
      <c r="E27" s="8">
        <f>SUM(Arrival!F27:G27)</f>
        <v>0</v>
      </c>
      <c r="F27" s="8">
        <f>SUM(Arrival!G27:H27)</f>
        <v>0</v>
      </c>
      <c r="G27" s="38">
        <f>SUM(Arrival!H27:I27)</f>
        <v>0</v>
      </c>
      <c r="H27" s="38"/>
      <c r="I27" s="38"/>
      <c r="J27" s="38"/>
      <c r="K27" s="39"/>
    </row>
    <row r="28" spans="1:11" x14ac:dyDescent="0.25">
      <c r="A28" s="2" t="s">
        <v>43</v>
      </c>
      <c r="B28" s="6">
        <v>2</v>
      </c>
      <c r="C28" s="8">
        <f>SUM(Arrival!D28:F28)</f>
        <v>0</v>
      </c>
      <c r="D28" s="8">
        <f>SUM(Arrival!E28:F28)</f>
        <v>0</v>
      </c>
      <c r="E28" s="8">
        <f>SUM(Arrival!F28:G28)</f>
        <v>0</v>
      </c>
      <c r="F28" s="8">
        <f>SUM(Arrival!G28:H28)</f>
        <v>0</v>
      </c>
      <c r="G28" s="38">
        <f>SUM(Arrival!H28:I28)</f>
        <v>0</v>
      </c>
      <c r="H28" s="38"/>
      <c r="I28" s="38"/>
      <c r="J28" s="38"/>
      <c r="K28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1216D-A1DE-4086-99E3-F1CA0B3F8E10}">
  <dimension ref="A1:N28"/>
  <sheetViews>
    <sheetView workbookViewId="0">
      <selection activeCell="C25" sqref="C25"/>
    </sheetView>
  </sheetViews>
  <sheetFormatPr defaultRowHeight="15" x14ac:dyDescent="0.25"/>
  <cols>
    <col min="1" max="1" width="9.140625" style="24"/>
    <col min="2" max="2" width="10" style="24" bestFit="1" customWidth="1"/>
    <col min="3" max="3" width="13.5703125" style="12" customWidth="1"/>
    <col min="4" max="11" width="13.5703125" customWidth="1"/>
  </cols>
  <sheetData>
    <row r="1" spans="1:14" s="24" customFormat="1" x14ac:dyDescent="0.25">
      <c r="C1" s="52" t="s">
        <v>55</v>
      </c>
      <c r="D1" s="43" t="s">
        <v>0</v>
      </c>
      <c r="E1" s="43" t="s">
        <v>1</v>
      </c>
      <c r="F1" s="43" t="s">
        <v>2</v>
      </c>
      <c r="G1" s="44" t="s">
        <v>3</v>
      </c>
      <c r="H1" s="44" t="s">
        <v>4</v>
      </c>
      <c r="I1" s="44" t="s">
        <v>5</v>
      </c>
      <c r="J1" s="44" t="s">
        <v>6</v>
      </c>
      <c r="K1" s="44" t="s">
        <v>7</v>
      </c>
    </row>
    <row r="2" spans="1:14" s="24" customFormat="1" ht="24.75" customHeight="1" x14ac:dyDescent="0.25">
      <c r="A2" s="41" t="s">
        <v>8</v>
      </c>
      <c r="B2" s="41" t="s">
        <v>44</v>
      </c>
      <c r="C2" s="53" t="s">
        <v>56</v>
      </c>
      <c r="D2" s="49" t="s">
        <v>10</v>
      </c>
      <c r="E2" s="49" t="s">
        <v>11</v>
      </c>
      <c r="F2" s="49" t="s">
        <v>12</v>
      </c>
      <c r="G2" s="46" t="s">
        <v>13</v>
      </c>
      <c r="H2" s="46" t="s">
        <v>14</v>
      </c>
      <c r="I2" s="46" t="s">
        <v>15</v>
      </c>
      <c r="J2" s="46" t="s">
        <v>16</v>
      </c>
      <c r="K2" s="47" t="s">
        <v>17</v>
      </c>
      <c r="N2" s="51"/>
    </row>
    <row r="3" spans="1:14" x14ac:dyDescent="0.25">
      <c r="A3" s="41" t="s">
        <v>18</v>
      </c>
      <c r="B3" s="48">
        <v>3</v>
      </c>
      <c r="C3" s="40">
        <v>8623</v>
      </c>
      <c r="D3" s="40">
        <f>C3+Arrival!D3-Consume!D3</f>
        <v>11797.3</v>
      </c>
      <c r="E3" s="40">
        <f>D3+Arrival!E3-Consume!E3</f>
        <v>13478.5</v>
      </c>
      <c r="F3" s="40">
        <f>E3+Arrival!F3-Consume!F3</f>
        <v>13078.9</v>
      </c>
      <c r="G3" s="33">
        <f>F3+Arrival!G3-Consume!G3</f>
        <v>13240.300000000001</v>
      </c>
      <c r="H3" s="33">
        <f>G3+Arrival!H3-Consume!H3</f>
        <v>15111.500000000004</v>
      </c>
      <c r="I3" s="33">
        <f>H3+Arrival!I3-Consume!I3</f>
        <v>13299.000000000004</v>
      </c>
      <c r="J3" s="33">
        <f>I3+Arrival!J3-Consume!J3</f>
        <v>17926.100000000002</v>
      </c>
      <c r="K3" s="34">
        <f>J3+Arrival!K3-Consume!K3</f>
        <v>19146.400000000001</v>
      </c>
      <c r="L3" s="3"/>
      <c r="N3" s="3"/>
    </row>
    <row r="4" spans="1:14" x14ac:dyDescent="0.25">
      <c r="A4" s="41" t="s">
        <v>19</v>
      </c>
      <c r="B4" s="48">
        <v>3</v>
      </c>
      <c r="C4" s="40">
        <v>1245</v>
      </c>
      <c r="D4" s="40">
        <f>C4+Arrival!D4-Consume!D4</f>
        <v>1073.0999999999999</v>
      </c>
      <c r="E4" s="40">
        <f>D4+Arrival!E4-Consume!E4</f>
        <v>625.19999999999993</v>
      </c>
      <c r="F4" s="40">
        <f>E4+Arrival!F4-Consume!F4</f>
        <v>1135.9999999999998</v>
      </c>
      <c r="G4" s="33">
        <f>F4+Arrival!G4-Consume!G4</f>
        <v>914.39999999999975</v>
      </c>
      <c r="H4" s="33">
        <f>G4+Arrival!H4-Consume!H4</f>
        <v>851.49999999999977</v>
      </c>
      <c r="I4" s="33">
        <f>H4+Arrival!I4-Consume!I4</f>
        <v>824.5999999999998</v>
      </c>
      <c r="J4" s="33">
        <f>I4+Arrival!J4-Consume!J4</f>
        <v>1315.3999999999999</v>
      </c>
      <c r="K4" s="34">
        <f>J4+Arrival!K4-Consume!K4</f>
        <v>1207.3</v>
      </c>
      <c r="N4" s="3"/>
    </row>
    <row r="5" spans="1:14" x14ac:dyDescent="0.25">
      <c r="A5" s="41" t="s">
        <v>20</v>
      </c>
      <c r="B5" s="48">
        <v>3</v>
      </c>
      <c r="C5" s="40">
        <v>259</v>
      </c>
      <c r="D5" s="40">
        <f>C5+Arrival!D5-Consume!D5</f>
        <v>610.4</v>
      </c>
      <c r="E5" s="40">
        <f>D5+Arrival!E5-Consume!E5</f>
        <v>567.4</v>
      </c>
      <c r="F5" s="40">
        <f>E5+Arrival!F5-Consume!F5</f>
        <v>550</v>
      </c>
      <c r="G5" s="33">
        <f>F5+Arrival!G5-Consume!G5</f>
        <v>376.8</v>
      </c>
      <c r="H5" s="33">
        <f>G5+Arrival!H5-Consume!H5</f>
        <v>769.09999999999991</v>
      </c>
      <c r="I5" s="33">
        <f>H5+Arrival!I5-Consume!I5</f>
        <v>718.09999999999991</v>
      </c>
      <c r="J5" s="33">
        <f>I5+Arrival!J5-Consume!J5</f>
        <v>682.39999999999986</v>
      </c>
      <c r="K5" s="34">
        <f>J5+Arrival!K5-Consume!K5</f>
        <v>604.19999999999982</v>
      </c>
      <c r="N5" s="3"/>
    </row>
    <row r="6" spans="1:14" x14ac:dyDescent="0.25">
      <c r="A6" s="41" t="s">
        <v>21</v>
      </c>
      <c r="B6" s="48">
        <v>3</v>
      </c>
      <c r="C6" s="40">
        <v>702</v>
      </c>
      <c r="D6" s="40">
        <f>C6+Arrival!D6-Consume!D6</f>
        <v>2237.1999999999998</v>
      </c>
      <c r="E6" s="40">
        <f>D6+Arrival!E6-Consume!E6</f>
        <v>4207.2</v>
      </c>
      <c r="F6" s="40">
        <f>E6+Arrival!F6-Consume!F6</f>
        <v>6949.7</v>
      </c>
      <c r="G6" s="33">
        <f>F6+Arrival!G6-Consume!G6</f>
        <v>7800.1</v>
      </c>
      <c r="H6" s="33">
        <f>G6+Arrival!H6-Consume!H6</f>
        <v>6667.1</v>
      </c>
      <c r="I6" s="33">
        <f>H6+Arrival!I6-Consume!I6</f>
        <v>5409.6</v>
      </c>
      <c r="J6" s="33">
        <f>I6+Arrival!J6-Consume!J6</f>
        <v>4905.6000000000004</v>
      </c>
      <c r="K6" s="34">
        <f>J6+Arrival!K6-Consume!K6</f>
        <v>5720.6</v>
      </c>
      <c r="N6" s="3"/>
    </row>
    <row r="7" spans="1:14" x14ac:dyDescent="0.25">
      <c r="A7" s="41" t="s">
        <v>22</v>
      </c>
      <c r="B7" s="48">
        <v>3</v>
      </c>
      <c r="C7" s="40">
        <v>489</v>
      </c>
      <c r="D7" s="40">
        <f>C7+Arrival!D7-Consume!D7</f>
        <v>124.60000000000002</v>
      </c>
      <c r="E7" s="40">
        <f>D7+Arrival!E7-Consume!E7</f>
        <v>1764.6</v>
      </c>
      <c r="F7" s="40">
        <f>E7+Arrival!F7-Consume!F7</f>
        <v>1738.1</v>
      </c>
      <c r="G7" s="33">
        <f>F7+Arrival!G7-Consume!G7</f>
        <v>1438.3999999999999</v>
      </c>
      <c r="H7" s="33">
        <f>G7+Arrival!H7-Consume!H7</f>
        <v>1171.6999999999998</v>
      </c>
      <c r="I7" s="33">
        <f>H7+Arrival!I7-Consume!I7</f>
        <v>967.89999999999986</v>
      </c>
      <c r="J7" s="33">
        <f>I7+Arrival!J7-Consume!J7</f>
        <v>849.19999999999982</v>
      </c>
      <c r="K7" s="34">
        <f>J7+Arrival!K7-Consume!K7</f>
        <v>2354.7999999999997</v>
      </c>
      <c r="L7" s="3"/>
      <c r="N7" s="3"/>
    </row>
    <row r="8" spans="1:14" x14ac:dyDescent="0.25">
      <c r="A8" s="42" t="s">
        <v>23</v>
      </c>
      <c r="B8" s="48">
        <v>3</v>
      </c>
      <c r="C8" s="40">
        <v>20801</v>
      </c>
      <c r="D8" s="40">
        <f>C8+Arrival!D8-Consume!D8</f>
        <v>31301</v>
      </c>
      <c r="E8" s="40">
        <f>D8+Arrival!E8-Consume!E8</f>
        <v>21851</v>
      </c>
      <c r="F8" s="40">
        <f>E8+Arrival!F8-Consume!F8</f>
        <v>14501</v>
      </c>
      <c r="G8" s="33">
        <f>F8+Arrival!G8-Consume!G8</f>
        <v>14501</v>
      </c>
      <c r="H8" s="33">
        <f>G8+Arrival!H8-Consume!H8</f>
        <v>7501</v>
      </c>
      <c r="I8" s="33">
        <f>H8+Arrival!I8-Consume!I8</f>
        <v>15901</v>
      </c>
      <c r="J8" s="33">
        <f>I8+Arrival!J8-Consume!J8</f>
        <v>13801</v>
      </c>
      <c r="K8" s="34">
        <f>J8+Arrival!K8-Consume!K8</f>
        <v>24301</v>
      </c>
      <c r="N8" s="3"/>
    </row>
    <row r="9" spans="1:14" x14ac:dyDescent="0.25">
      <c r="A9" s="42" t="s">
        <v>24</v>
      </c>
      <c r="B9" s="48">
        <v>3</v>
      </c>
      <c r="C9" s="40">
        <v>8623</v>
      </c>
      <c r="D9" s="40">
        <f>C9+Arrival!D9-Consume!D9</f>
        <v>11797.3</v>
      </c>
      <c r="E9" s="40">
        <f>D9+Arrival!E9-Consume!E9</f>
        <v>13478.5</v>
      </c>
      <c r="F9" s="40">
        <f>E9+Arrival!F9-Consume!F9</f>
        <v>13078.9</v>
      </c>
      <c r="G9" s="33">
        <f>F9+Arrival!G9-Consume!G9</f>
        <v>13240.300000000001</v>
      </c>
      <c r="H9" s="33">
        <f>G9+Arrival!H9-Consume!H9</f>
        <v>15111.500000000004</v>
      </c>
      <c r="I9" s="33">
        <f>H9+Arrival!I9-Consume!I9</f>
        <v>13299.000000000004</v>
      </c>
      <c r="J9" s="33">
        <f>I9+Arrival!J9-Consume!J9</f>
        <v>17926.100000000002</v>
      </c>
      <c r="K9" s="34">
        <f>J9+Arrival!K9-Consume!K9</f>
        <v>19146.400000000001</v>
      </c>
      <c r="N9" s="3"/>
    </row>
    <row r="10" spans="1:14" x14ac:dyDescent="0.25">
      <c r="A10" s="42" t="s">
        <v>25</v>
      </c>
      <c r="B10" s="48">
        <v>3</v>
      </c>
      <c r="C10" s="40">
        <v>987</v>
      </c>
      <c r="D10" s="40">
        <f>C10+Arrival!D10-Consume!D10</f>
        <v>787</v>
      </c>
      <c r="E10" s="40">
        <f>D10+Arrival!E10-Consume!E10</f>
        <v>629</v>
      </c>
      <c r="F10" s="40">
        <f>E10+Arrival!F10-Consume!F10</f>
        <v>577</v>
      </c>
      <c r="G10" s="33">
        <f>F10+Arrival!G10-Consume!G10</f>
        <v>120</v>
      </c>
      <c r="H10" s="33">
        <f>G10+Arrival!H10-Consume!H10</f>
        <v>-93</v>
      </c>
      <c r="I10" s="33">
        <f>H10+Arrival!I10-Consume!I10</f>
        <v>6014</v>
      </c>
      <c r="J10" s="33">
        <f>I10+Arrival!J10-Consume!J10</f>
        <v>5944</v>
      </c>
      <c r="K10" s="34">
        <f>J10+Arrival!K10-Consume!K10</f>
        <v>5769</v>
      </c>
      <c r="N10" s="3"/>
    </row>
    <row r="11" spans="1:14" x14ac:dyDescent="0.25">
      <c r="A11" s="42" t="s">
        <v>26</v>
      </c>
      <c r="B11" s="48">
        <v>3</v>
      </c>
      <c r="C11" s="40">
        <v>1522</v>
      </c>
      <c r="D11" s="40">
        <f>C11+Arrival!D11-Consume!D11</f>
        <v>1324</v>
      </c>
      <c r="E11" s="40">
        <f>D11+Arrival!E11-Consume!E11</f>
        <v>1166</v>
      </c>
      <c r="F11" s="40">
        <f>E11+Arrival!F11-Consume!F11</f>
        <v>1104</v>
      </c>
      <c r="G11" s="33">
        <f>F11+Arrival!G11-Consume!G11</f>
        <v>645</v>
      </c>
      <c r="H11" s="33">
        <f>G11+Arrival!H11-Consume!H11</f>
        <v>432</v>
      </c>
      <c r="I11" s="33">
        <f>H11+Arrival!I11-Consume!I11</f>
        <v>6667</v>
      </c>
      <c r="J11" s="33">
        <f>I11+Arrival!J11-Consume!J11</f>
        <v>6598</v>
      </c>
      <c r="K11" s="34">
        <f>J11+Arrival!K11-Consume!K11</f>
        <v>6423</v>
      </c>
      <c r="N11" s="3"/>
    </row>
    <row r="12" spans="1:14" x14ac:dyDescent="0.25">
      <c r="A12" s="42" t="s">
        <v>27</v>
      </c>
      <c r="B12" s="48">
        <v>3</v>
      </c>
      <c r="C12" s="40">
        <v>19221</v>
      </c>
      <c r="D12" s="40">
        <f>C12+Arrival!D12-Consume!D12</f>
        <v>15700</v>
      </c>
      <c r="E12" s="40">
        <f>D12+Arrival!E12-Consume!E12</f>
        <v>13278</v>
      </c>
      <c r="F12" s="40">
        <f>E12+Arrival!F12-Consume!F12</f>
        <v>12077</v>
      </c>
      <c r="G12" s="33">
        <f>F12+Arrival!G12-Consume!G12</f>
        <v>9613</v>
      </c>
      <c r="H12" s="33">
        <f>G12+Arrival!H12-Consume!H12</f>
        <v>7174</v>
      </c>
      <c r="I12" s="33">
        <f>H12+Arrival!I12-Consume!I12</f>
        <v>5887</v>
      </c>
      <c r="J12" s="33">
        <f>I12+Arrival!J12-Consume!J12</f>
        <v>2117</v>
      </c>
      <c r="K12" s="34">
        <f>J12+Arrival!K12-Consume!K12</f>
        <v>316</v>
      </c>
      <c r="N12" s="3"/>
    </row>
    <row r="13" spans="1:14" x14ac:dyDescent="0.25">
      <c r="A13" s="42" t="s">
        <v>28</v>
      </c>
      <c r="B13" s="48">
        <v>3</v>
      </c>
      <c r="C13" s="40">
        <v>5231</v>
      </c>
      <c r="D13" s="40">
        <f>C13+Arrival!D13-Consume!D13</f>
        <v>1257.6999999999998</v>
      </c>
      <c r="E13" s="40">
        <f>D13+Arrival!E13-Consume!E13</f>
        <v>6989.2000000000007</v>
      </c>
      <c r="F13" s="40">
        <f>E13+Arrival!F13-Consume!F13</f>
        <v>15486.1</v>
      </c>
      <c r="G13" s="33">
        <f>F13+Arrival!G13-Consume!G13</f>
        <v>15068.999999999998</v>
      </c>
      <c r="H13" s="33">
        <f>G13+Arrival!H13-Consume!H13</f>
        <v>10977.399999999998</v>
      </c>
      <c r="I13" s="33">
        <f>H13+Arrival!I13-Consume!I13</f>
        <v>15860.899999999998</v>
      </c>
      <c r="J13" s="33">
        <f>I13+Arrival!J13-Consume!J13</f>
        <v>14417.599999999999</v>
      </c>
      <c r="K13" s="34">
        <f>J13+Arrival!K13-Consume!K13</f>
        <v>18517.3</v>
      </c>
      <c r="N13" s="3"/>
    </row>
    <row r="14" spans="1:14" x14ac:dyDescent="0.25">
      <c r="A14" s="42" t="s">
        <v>29</v>
      </c>
      <c r="B14" s="48">
        <v>3</v>
      </c>
      <c r="C14" s="40">
        <v>3208</v>
      </c>
      <c r="D14" s="40">
        <f>C14+Arrival!D14-Consume!D14</f>
        <v>2211.6</v>
      </c>
      <c r="E14" s="40">
        <f>D14+Arrival!E14-Consume!E14</f>
        <v>6505.6</v>
      </c>
      <c r="F14" s="40">
        <f>E14+Arrival!F14-Consume!F14</f>
        <v>6504.5</v>
      </c>
      <c r="G14" s="33">
        <f>F14+Arrival!G14-Consume!G14</f>
        <v>4341.5</v>
      </c>
      <c r="H14" s="33">
        <f>G14+Arrival!H14-Consume!H14</f>
        <v>8296.6</v>
      </c>
      <c r="I14" s="33">
        <f>H14+Arrival!I14-Consume!I14</f>
        <v>7660.6</v>
      </c>
      <c r="J14" s="33">
        <f>I14+Arrival!J14-Consume!J14</f>
        <v>11883.1</v>
      </c>
      <c r="K14" s="34">
        <f>J14+Arrival!K14-Consume!K14</f>
        <v>11208.300000000001</v>
      </c>
      <c r="N14" s="3"/>
    </row>
    <row r="15" spans="1:14" x14ac:dyDescent="0.25">
      <c r="A15" s="42" t="s">
        <v>30</v>
      </c>
      <c r="B15" s="48">
        <v>3</v>
      </c>
      <c r="C15" s="40">
        <v>1257</v>
      </c>
      <c r="D15" s="40">
        <f>C15+Arrival!D15-Consume!D15</f>
        <v>788.9</v>
      </c>
      <c r="E15" s="40">
        <f>D15+Arrival!E15-Consume!E15</f>
        <v>729.5</v>
      </c>
      <c r="F15" s="40">
        <f>E15+Arrival!F15-Consume!F15</f>
        <v>2229.5</v>
      </c>
      <c r="G15" s="33">
        <f>F15+Arrival!G15-Consume!G15</f>
        <v>1333.4</v>
      </c>
      <c r="H15" s="33">
        <f>G15+Arrival!H15-Consume!H15</f>
        <v>1118.3000000000002</v>
      </c>
      <c r="I15" s="33">
        <f>H15+Arrival!I15-Consume!I15</f>
        <v>911.9000000000002</v>
      </c>
      <c r="J15" s="33">
        <f>I15+Arrival!J15-Consume!J15</f>
        <v>759.80000000000018</v>
      </c>
      <c r="K15" s="34">
        <f>J15+Arrival!K15-Consume!K15</f>
        <v>528.30000000000018</v>
      </c>
      <c r="N15" s="3"/>
    </row>
    <row r="16" spans="1:14" x14ac:dyDescent="0.25">
      <c r="A16" s="42" t="s">
        <v>31</v>
      </c>
      <c r="B16" s="48">
        <v>3</v>
      </c>
      <c r="C16" s="40">
        <v>3012</v>
      </c>
      <c r="D16" s="40">
        <f>C16+Arrival!D16-Consume!D16</f>
        <v>2476.6999999999998</v>
      </c>
      <c r="E16" s="40">
        <f>D16+Arrival!E16-Consume!E16</f>
        <v>6754.9</v>
      </c>
      <c r="F16" s="40">
        <f>E16+Arrival!F16-Consume!F16</f>
        <v>6601.9</v>
      </c>
      <c r="G16" s="33">
        <f>F16+Arrival!G16-Consume!G16</f>
        <v>5468.4</v>
      </c>
      <c r="H16" s="33">
        <f>G16+Arrival!H16-Consume!H16</f>
        <v>9717.2999999999993</v>
      </c>
      <c r="I16" s="33">
        <f>H16+Arrival!I16-Consume!I16</f>
        <v>9376.5</v>
      </c>
      <c r="J16" s="33">
        <f>I16+Arrival!J16-Consume!J16</f>
        <v>13724.4</v>
      </c>
      <c r="K16" s="34">
        <f>J16+Arrival!K16-Consume!K16</f>
        <v>13425.699999999999</v>
      </c>
      <c r="N16" s="3"/>
    </row>
    <row r="17" spans="1:11" x14ac:dyDescent="0.25">
      <c r="A17" s="42" t="s">
        <v>32</v>
      </c>
      <c r="B17" s="48">
        <v>3</v>
      </c>
      <c r="C17" s="40">
        <v>5231</v>
      </c>
      <c r="D17" s="40">
        <f>C17+Arrival!D17-Consume!D17</f>
        <v>34602.699999999997</v>
      </c>
      <c r="E17" s="40">
        <f>D17+Arrival!E17-Consume!E17</f>
        <v>32054.399999999998</v>
      </c>
      <c r="F17" s="40">
        <f>E17+Arrival!F17-Consume!F17</f>
        <v>30847.699999999997</v>
      </c>
      <c r="G17" s="33">
        <f>F17+Arrival!G17-Consume!G17</f>
        <v>31823.1</v>
      </c>
      <c r="H17" s="33">
        <f>G17+Arrival!H17-Consume!H17</f>
        <v>26311.199999999997</v>
      </c>
      <c r="I17" s="33">
        <f>H17+Arrival!I17-Consume!I17</f>
        <v>37899.1</v>
      </c>
      <c r="J17" s="33">
        <f>I17+Arrival!J17-Consume!J17</f>
        <v>35109.199999999997</v>
      </c>
      <c r="K17" s="34">
        <f>J17+Arrival!K17-Consume!K17</f>
        <v>48853.799999999996</v>
      </c>
    </row>
    <row r="18" spans="1:11" x14ac:dyDescent="0.25">
      <c r="A18" s="42" t="s">
        <v>33</v>
      </c>
      <c r="B18" s="48">
        <v>3</v>
      </c>
      <c r="C18" s="40">
        <v>3876</v>
      </c>
      <c r="D18" s="40">
        <f>C18+Arrival!D18-Consume!D18</f>
        <v>2979.6</v>
      </c>
      <c r="E18" s="40">
        <f>D18+Arrival!E18-Consume!E18</f>
        <v>2979.6</v>
      </c>
      <c r="F18" s="40">
        <f>E18+Arrival!F18-Consume!F18</f>
        <v>5867.2000000000007</v>
      </c>
      <c r="G18" s="33">
        <f>F18+Arrival!G18-Consume!G18</f>
        <v>2791.3000000000006</v>
      </c>
      <c r="H18" s="33">
        <f>G18+Arrival!H18-Consume!H18</f>
        <v>13791.300000000001</v>
      </c>
      <c r="I18" s="33">
        <f>H18+Arrival!I18-Consume!I18</f>
        <v>13777.2</v>
      </c>
      <c r="J18" s="33">
        <f>I18+Arrival!J18-Consume!J18</f>
        <v>12960.400000000001</v>
      </c>
      <c r="K18" s="34">
        <f>J18+Arrival!K18-Consume!K18</f>
        <v>11536.000000000002</v>
      </c>
    </row>
    <row r="19" spans="1:11" x14ac:dyDescent="0.25">
      <c r="A19" s="42" t="s">
        <v>34</v>
      </c>
      <c r="B19" s="48">
        <v>6</v>
      </c>
      <c r="C19" s="40">
        <v>52</v>
      </c>
      <c r="D19" s="40">
        <f>C19+Arrival!D19-Consume!D19</f>
        <v>47.5</v>
      </c>
      <c r="E19" s="40">
        <f>D19+Arrival!E19-Consume!E19</f>
        <v>29.9</v>
      </c>
      <c r="F19" s="40">
        <f>E19+Arrival!F19-Consume!F19</f>
        <v>29.4</v>
      </c>
      <c r="G19" s="33">
        <f>F19+Arrival!G19-Consume!G19</f>
        <v>24.5</v>
      </c>
      <c r="H19" s="33">
        <f>G19+Arrival!H19-Consume!H19</f>
        <v>224.5</v>
      </c>
      <c r="I19" s="33">
        <f>H19+Arrival!I19-Consume!I19</f>
        <v>216.7</v>
      </c>
      <c r="J19" s="33">
        <f>I19+Arrival!J19-Consume!J19</f>
        <v>216.7</v>
      </c>
      <c r="K19" s="34">
        <f>J19+Arrival!K19-Consume!K19</f>
        <v>213</v>
      </c>
    </row>
    <row r="20" spans="1:11" x14ac:dyDescent="0.25">
      <c r="A20" s="42" t="s">
        <v>35</v>
      </c>
      <c r="B20" s="48">
        <v>3</v>
      </c>
      <c r="C20" s="40">
        <v>80</v>
      </c>
      <c r="D20" s="40">
        <f>C20+Arrival!D20-Consume!D20</f>
        <v>70.400000000000006</v>
      </c>
      <c r="E20" s="40">
        <f>D20+Arrival!E20-Consume!E20</f>
        <v>41.500000000000007</v>
      </c>
      <c r="F20" s="40">
        <f>E20+Arrival!F20-Consume!F20</f>
        <v>37.900000000000006</v>
      </c>
      <c r="G20" s="33">
        <f>F20+Arrival!G20-Consume!G20</f>
        <v>19.300000000000004</v>
      </c>
      <c r="H20" s="33">
        <f>G20+Arrival!H20-Consume!H20</f>
        <v>216.5</v>
      </c>
      <c r="I20" s="33">
        <f>H20+Arrival!I20-Consume!I20</f>
        <v>208.4</v>
      </c>
      <c r="J20" s="33">
        <f>I20+Arrival!J20-Consume!J20</f>
        <v>205.70000000000002</v>
      </c>
      <c r="K20" s="34">
        <f>J20+Arrival!K20-Consume!K20</f>
        <v>199.20000000000002</v>
      </c>
    </row>
    <row r="21" spans="1:11" x14ac:dyDescent="0.25">
      <c r="A21" s="42" t="s">
        <v>36</v>
      </c>
      <c r="B21" s="48">
        <v>6</v>
      </c>
      <c r="C21" s="40">
        <v>252</v>
      </c>
      <c r="D21" s="40">
        <f>C21+Arrival!D21-Consume!D21</f>
        <v>239.6</v>
      </c>
      <c r="E21" s="40">
        <f>D21+Arrival!E21-Consume!E21</f>
        <v>180</v>
      </c>
      <c r="F21" s="40">
        <f>E21+Arrival!F21-Consume!F21</f>
        <v>175.8</v>
      </c>
      <c r="G21" s="33">
        <f>F21+Arrival!G21-Consume!G21</f>
        <v>158.20000000000002</v>
      </c>
      <c r="H21" s="33">
        <f>G21+Arrival!H21-Consume!H21</f>
        <v>158.20000000000002</v>
      </c>
      <c r="I21" s="33">
        <f>H21+Arrival!I21-Consume!I21</f>
        <v>233.40000000000003</v>
      </c>
      <c r="J21" s="33">
        <f>I21+Arrival!J21-Consume!J21</f>
        <v>233.40000000000003</v>
      </c>
      <c r="K21" s="34">
        <f>J21+Arrival!K21-Consume!K21</f>
        <v>219.80000000000004</v>
      </c>
    </row>
    <row r="22" spans="1:11" x14ac:dyDescent="0.25">
      <c r="A22" s="42" t="s">
        <v>37</v>
      </c>
      <c r="B22" s="48">
        <v>3</v>
      </c>
      <c r="C22" s="40">
        <v>1863</v>
      </c>
      <c r="D22" s="40">
        <f>C22+Arrival!D22-Consume!D22</f>
        <v>3782</v>
      </c>
      <c r="E22" s="40">
        <f>D22+Arrival!E22-Consume!E22</f>
        <v>3437</v>
      </c>
      <c r="F22" s="40">
        <f>E22+Arrival!F22-Consume!F22</f>
        <v>3437</v>
      </c>
      <c r="G22" s="33">
        <f>F22+Arrival!G22-Consume!G22</f>
        <v>3285</v>
      </c>
      <c r="H22" s="33">
        <f>G22+Arrival!H22-Consume!H22</f>
        <v>4353</v>
      </c>
      <c r="I22" s="33">
        <f>H22+Arrival!I22-Consume!I22</f>
        <v>1953</v>
      </c>
      <c r="J22" s="33">
        <f>I22+Arrival!J22-Consume!J22</f>
        <v>1953</v>
      </c>
      <c r="K22" s="34">
        <f>J22+Arrival!K22-Consume!K22</f>
        <v>1519</v>
      </c>
    </row>
    <row r="23" spans="1:11" x14ac:dyDescent="0.25">
      <c r="A23" s="42" t="s">
        <v>38</v>
      </c>
      <c r="B23" s="48">
        <v>2</v>
      </c>
      <c r="C23" s="40">
        <v>896</v>
      </c>
      <c r="D23" s="40">
        <f>C23+Arrival!D23-Consume!D23</f>
        <v>16036</v>
      </c>
      <c r="E23" s="40">
        <f>D23+Arrival!E23-Consume!E23</f>
        <v>14268</v>
      </c>
      <c r="F23" s="40">
        <f>E23+Arrival!F23-Consume!F23</f>
        <v>13887</v>
      </c>
      <c r="G23" s="33">
        <f>F23+Arrival!G23-Consume!G23</f>
        <v>1967</v>
      </c>
      <c r="H23" s="33">
        <f>G23+Arrival!H23-Consume!H23</f>
        <v>23162</v>
      </c>
      <c r="I23" s="33">
        <f>H23+Arrival!I23-Consume!I23</f>
        <v>19419</v>
      </c>
      <c r="J23" s="33">
        <f>I23+Arrival!J23-Consume!J23</f>
        <v>17505</v>
      </c>
      <c r="K23" s="34">
        <f>J23+Arrival!K23-Consume!K23</f>
        <v>11267</v>
      </c>
    </row>
    <row r="24" spans="1:11" x14ac:dyDescent="0.25">
      <c r="A24" s="42" t="s">
        <v>39</v>
      </c>
      <c r="B24" s="48">
        <v>2</v>
      </c>
      <c r="C24" s="40">
        <v>1307</v>
      </c>
      <c r="D24" s="40">
        <f>C24+Arrival!D24-Consume!D24</f>
        <v>32417</v>
      </c>
      <c r="E24" s="40">
        <f>D24+Arrival!E24-Consume!E24</f>
        <v>27970</v>
      </c>
      <c r="F24" s="40">
        <f>E24+Arrival!F24-Consume!F24</f>
        <v>27710</v>
      </c>
      <c r="G24" s="33">
        <f>F24+Arrival!G24-Consume!G24</f>
        <v>5570</v>
      </c>
      <c r="H24" s="33">
        <f>G24+Arrival!H24-Consume!H24</f>
        <v>34760</v>
      </c>
      <c r="I24" s="33">
        <f>H24+Arrival!I24-Consume!I24</f>
        <v>29742</v>
      </c>
      <c r="J24" s="33">
        <f>I24+Arrival!J24-Consume!J24</f>
        <v>97344</v>
      </c>
      <c r="K24" s="34">
        <f>J24+Arrival!K24-Consume!K24</f>
        <v>159251</v>
      </c>
    </row>
    <row r="25" spans="1:11" x14ac:dyDescent="0.25">
      <c r="A25" s="42" t="s">
        <v>40</v>
      </c>
      <c r="B25" s="48">
        <v>2</v>
      </c>
      <c r="C25" s="40">
        <v>931</v>
      </c>
      <c r="D25" s="40">
        <f>C25+Arrival!D25-Consume!D25</f>
        <v>833.2</v>
      </c>
      <c r="E25" s="40">
        <f>D25+Arrival!E25-Consume!E25</f>
        <v>765.30000000000007</v>
      </c>
      <c r="F25" s="40">
        <f>E25+Arrival!F25-Consume!F25</f>
        <v>753.40000000000009</v>
      </c>
      <c r="G25" s="33">
        <f>F25+Arrival!G25-Consume!G25</f>
        <v>529.70000000000005</v>
      </c>
      <c r="H25" s="33">
        <f>G25+Arrival!H25-Consume!H25</f>
        <v>462.20000000000005</v>
      </c>
      <c r="I25" s="33">
        <f>H25+Arrival!I25-Consume!I25</f>
        <v>413.70000000000005</v>
      </c>
      <c r="J25" s="33">
        <f>I25+Arrival!J25-Consume!J25</f>
        <v>364.40000000000003</v>
      </c>
      <c r="K25" s="34">
        <f>J25+Arrival!K25-Consume!K25</f>
        <v>255.10000000000002</v>
      </c>
    </row>
    <row r="26" spans="1:11" x14ac:dyDescent="0.25">
      <c r="A26" s="42" t="s">
        <v>41</v>
      </c>
      <c r="B26" s="48">
        <v>2</v>
      </c>
      <c r="C26" s="40">
        <v>22803</v>
      </c>
      <c r="D26" s="40">
        <f>C26+Arrival!D26-Consume!D26</f>
        <v>20685</v>
      </c>
      <c r="E26" s="40">
        <f>D26+Arrival!E26-Consume!E26</f>
        <v>20194</v>
      </c>
      <c r="F26" s="40">
        <f>E26+Arrival!F26-Consume!F26</f>
        <v>20073</v>
      </c>
      <c r="G26" s="33">
        <f>F26+Arrival!G26-Consume!G26</f>
        <v>16139</v>
      </c>
      <c r="H26" s="33">
        <f>G26+Arrival!H26-Consume!H26</f>
        <v>14069</v>
      </c>
      <c r="I26" s="33">
        <f>H26+Arrival!I26-Consume!I26</f>
        <v>12234</v>
      </c>
      <c r="J26" s="33">
        <f>I26+Arrival!J26-Consume!J26</f>
        <v>11330</v>
      </c>
      <c r="K26" s="34">
        <f>J26+Arrival!K26-Consume!K26</f>
        <v>7157</v>
      </c>
    </row>
    <row r="27" spans="1:11" x14ac:dyDescent="0.25">
      <c r="A27" s="42" t="s">
        <v>42</v>
      </c>
      <c r="B27" s="48">
        <v>2</v>
      </c>
      <c r="C27" s="40">
        <v>103820</v>
      </c>
      <c r="D27" s="40">
        <f>C27+Arrival!D27-Consume!D27</f>
        <v>94829</v>
      </c>
      <c r="E27" s="40">
        <f>D27+Arrival!E27-Consume!E27</f>
        <v>90604</v>
      </c>
      <c r="F27" s="40">
        <f>E27+Arrival!F27-Consume!F27</f>
        <v>89601</v>
      </c>
      <c r="G27" s="33">
        <f>F27+Arrival!G27-Consume!G27</f>
        <v>68138</v>
      </c>
      <c r="H27" s="33">
        <f>G27+Arrival!H27-Consume!H27</f>
        <v>60660</v>
      </c>
      <c r="I27" s="33">
        <f>H27+Arrival!I27-Consume!I27</f>
        <v>56276</v>
      </c>
      <c r="J27" s="33">
        <f>I27+Arrival!J27-Consume!J27</f>
        <v>51661</v>
      </c>
      <c r="K27" s="34">
        <f>J27+Arrival!K27-Consume!K27</f>
        <v>41198</v>
      </c>
    </row>
    <row r="28" spans="1:11" x14ac:dyDescent="0.25">
      <c r="A28" s="42" t="s">
        <v>43</v>
      </c>
      <c r="B28" s="48">
        <v>2</v>
      </c>
      <c r="C28" s="40">
        <v>105931</v>
      </c>
      <c r="D28" s="40">
        <f>C28+Arrival!D28-Consume!D28</f>
        <v>100202</v>
      </c>
      <c r="E28" s="40">
        <f>D28+Arrival!E28-Consume!E28</f>
        <v>96032</v>
      </c>
      <c r="F28" s="40">
        <f>E28+Arrival!F28-Consume!F28</f>
        <v>94706</v>
      </c>
      <c r="G28" s="33">
        <f>F28+Arrival!G28-Consume!G28</f>
        <v>71929</v>
      </c>
      <c r="H28" s="33">
        <f>G28+Arrival!H28-Consume!H28</f>
        <v>63649</v>
      </c>
      <c r="I28" s="33">
        <f>H28+Arrival!I28-Consume!I28</f>
        <v>59651</v>
      </c>
      <c r="J28" s="33">
        <f>I28+Arrival!J28-Consume!J28</f>
        <v>55446</v>
      </c>
      <c r="K28" s="34">
        <f>J28+Arrival!K28-Consume!K28</f>
        <v>47737</v>
      </c>
    </row>
  </sheetData>
  <conditionalFormatting sqref="C3:F28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6FB3F-1AFB-4113-BD37-3D55DF6F88A9}">
  <dimension ref="A1:G39"/>
  <sheetViews>
    <sheetView showGridLines="0" tabSelected="1" zoomScale="80" zoomScaleNormal="80" workbookViewId="0">
      <selection activeCell="A2" sqref="A2:G29"/>
    </sheetView>
  </sheetViews>
  <sheetFormatPr defaultRowHeight="15" x14ac:dyDescent="0.25"/>
  <cols>
    <col min="1" max="1" width="9.140625" style="24"/>
    <col min="2" max="2" width="19" bestFit="1" customWidth="1"/>
    <col min="3" max="3" width="9.85546875" style="27" customWidth="1"/>
    <col min="4" max="4" width="13.42578125" customWidth="1"/>
    <col min="5" max="5" width="13.140625" bestFit="1" customWidth="1"/>
    <col min="6" max="6" width="19.7109375" bestFit="1" customWidth="1"/>
    <col min="7" max="7" width="13.5703125" bestFit="1" customWidth="1"/>
  </cols>
  <sheetData>
    <row r="1" spans="1:6" ht="14.45" customHeight="1" x14ac:dyDescent="0.3">
      <c r="A1" s="54" t="s">
        <v>57</v>
      </c>
      <c r="B1" s="54"/>
      <c r="C1" s="54"/>
      <c r="D1" s="54"/>
      <c r="E1" s="54"/>
      <c r="F1" s="54"/>
    </row>
    <row r="2" spans="1:6" ht="48" customHeight="1" x14ac:dyDescent="0.25">
      <c r="A2" s="19" t="s">
        <v>67</v>
      </c>
      <c r="B2" s="20" t="s">
        <v>58</v>
      </c>
      <c r="C2" s="20" t="s">
        <v>59</v>
      </c>
      <c r="D2" s="20" t="s">
        <v>60</v>
      </c>
      <c r="E2" s="20" t="s">
        <v>68</v>
      </c>
      <c r="F2" s="20" t="s">
        <v>61</v>
      </c>
    </row>
    <row r="3" spans="1:6" x14ac:dyDescent="0.25">
      <c r="A3" s="22" t="s">
        <v>18</v>
      </c>
      <c r="B3" s="15">
        <f>AVERAGE('On-Hand'!D3:K3)</f>
        <v>14634.75</v>
      </c>
      <c r="C3" s="26" t="s">
        <v>62</v>
      </c>
      <c r="D3" s="25">
        <v>1.346E-2</v>
      </c>
      <c r="E3" s="16">
        <v>5.23</v>
      </c>
      <c r="F3" s="17">
        <f>E3*B3</f>
        <v>76539.742500000008</v>
      </c>
    </row>
    <row r="4" spans="1:6" x14ac:dyDescent="0.25">
      <c r="A4" s="22" t="s">
        <v>19</v>
      </c>
      <c r="B4" s="15">
        <f>AVERAGE('On-Hand'!D4:K4)</f>
        <v>993.43749999999977</v>
      </c>
      <c r="C4" s="26" t="s">
        <v>62</v>
      </c>
      <c r="D4" s="25">
        <v>6.2100000000000002E-3</v>
      </c>
      <c r="E4" s="16">
        <v>2.16</v>
      </c>
      <c r="F4" s="17">
        <f t="shared" ref="F4:F28" si="0">E4*B4</f>
        <v>2145.8249999999998</v>
      </c>
    </row>
    <row r="5" spans="1:6" x14ac:dyDescent="0.25">
      <c r="A5" s="22" t="s">
        <v>20</v>
      </c>
      <c r="B5" s="15">
        <f>AVERAGE('On-Hand'!D5:K5)</f>
        <v>609.79999999999995</v>
      </c>
      <c r="C5" s="26" t="s">
        <v>62</v>
      </c>
      <c r="D5" s="25">
        <v>4.1399999999999996E-3</v>
      </c>
      <c r="E5" s="16">
        <v>2.98</v>
      </c>
      <c r="F5" s="17">
        <f t="shared" si="0"/>
        <v>1817.204</v>
      </c>
    </row>
    <row r="6" spans="1:6" x14ac:dyDescent="0.25">
      <c r="A6" s="22" t="s">
        <v>21</v>
      </c>
      <c r="B6" s="15">
        <f>AVERAGE('On-Hand'!D6:K6)</f>
        <v>5487.1374999999989</v>
      </c>
      <c r="C6" s="26" t="s">
        <v>62</v>
      </c>
      <c r="D6" s="25">
        <v>0.10663</v>
      </c>
      <c r="E6" s="16">
        <v>3.5454545454545454</v>
      </c>
      <c r="F6" s="17">
        <f t="shared" si="0"/>
        <v>19454.396590909088</v>
      </c>
    </row>
    <row r="7" spans="1:6" x14ac:dyDescent="0.25">
      <c r="A7" s="22" t="s">
        <v>22</v>
      </c>
      <c r="B7" s="15">
        <f>AVERAGE('On-Hand'!D7:K7)</f>
        <v>1301.1624999999999</v>
      </c>
      <c r="C7" s="26" t="s">
        <v>62</v>
      </c>
      <c r="D7" s="25">
        <v>2.3810000000000001E-2</v>
      </c>
      <c r="E7" s="16">
        <v>4.5</v>
      </c>
      <c r="F7" s="17">
        <f t="shared" si="0"/>
        <v>5855.2312499999998</v>
      </c>
    </row>
    <row r="8" spans="1:6" x14ac:dyDescent="0.25">
      <c r="A8" s="23" t="s">
        <v>23</v>
      </c>
      <c r="B8" s="15">
        <f>AVERAGE('On-Hand'!D8:K8)</f>
        <v>17957.25</v>
      </c>
      <c r="C8" s="26" t="s">
        <v>62</v>
      </c>
      <c r="D8" s="25">
        <v>0.1783702596</v>
      </c>
      <c r="E8" s="16">
        <v>3.6111111111111112</v>
      </c>
      <c r="F8" s="17">
        <f t="shared" si="0"/>
        <v>64845.625</v>
      </c>
    </row>
    <row r="9" spans="1:6" x14ac:dyDescent="0.25">
      <c r="A9" s="23" t="s">
        <v>24</v>
      </c>
      <c r="B9" s="15">
        <f>AVERAGE('On-Hand'!D9:K9)</f>
        <v>14634.75</v>
      </c>
      <c r="C9" s="26" t="s">
        <v>62</v>
      </c>
      <c r="D9" s="25">
        <v>3.5676701999999999E-3</v>
      </c>
      <c r="E9" s="16">
        <v>5.23</v>
      </c>
      <c r="F9" s="17">
        <f t="shared" si="0"/>
        <v>76539.742500000008</v>
      </c>
    </row>
    <row r="10" spans="1:6" x14ac:dyDescent="0.25">
      <c r="A10" s="23" t="s">
        <v>25</v>
      </c>
      <c r="B10" s="15">
        <f>AVERAGE('On-Hand'!D10:K10)</f>
        <v>2468.375</v>
      </c>
      <c r="C10" s="26" t="s">
        <v>63</v>
      </c>
      <c r="D10" s="25">
        <v>0.01</v>
      </c>
      <c r="E10" s="16">
        <v>0.25</v>
      </c>
      <c r="F10" s="17">
        <f t="shared" si="0"/>
        <v>617.09375</v>
      </c>
    </row>
    <row r="11" spans="1:6" x14ac:dyDescent="0.25">
      <c r="A11" s="23" t="s">
        <v>26</v>
      </c>
      <c r="B11" s="15">
        <f>AVERAGE('On-Hand'!D11:K11)</f>
        <v>3044.875</v>
      </c>
      <c r="C11" s="26" t="s">
        <v>63</v>
      </c>
      <c r="D11" s="25">
        <v>0.01</v>
      </c>
      <c r="E11" s="16">
        <v>0.25</v>
      </c>
      <c r="F11" s="17">
        <f t="shared" si="0"/>
        <v>761.21875</v>
      </c>
    </row>
    <row r="12" spans="1:6" x14ac:dyDescent="0.25">
      <c r="A12" s="23" t="s">
        <v>27</v>
      </c>
      <c r="B12" s="15">
        <f>AVERAGE('On-Hand'!D12:K12)</f>
        <v>8270.25</v>
      </c>
      <c r="C12" s="26" t="s">
        <v>63</v>
      </c>
      <c r="D12" s="25">
        <v>0.01</v>
      </c>
      <c r="E12" s="16">
        <v>0.15</v>
      </c>
      <c r="F12" s="17">
        <f t="shared" si="0"/>
        <v>1240.5374999999999</v>
      </c>
    </row>
    <row r="13" spans="1:6" x14ac:dyDescent="0.25">
      <c r="A13" s="23" t="s">
        <v>28</v>
      </c>
      <c r="B13" s="15">
        <f>AVERAGE('On-Hand'!D13:K13)</f>
        <v>12321.9</v>
      </c>
      <c r="C13" s="26" t="s">
        <v>62</v>
      </c>
      <c r="D13" s="25">
        <v>8.0750000000000002E-2</v>
      </c>
      <c r="E13" s="16">
        <v>3.6249999999999996</v>
      </c>
      <c r="F13" s="17">
        <f t="shared" si="0"/>
        <v>44666.88749999999</v>
      </c>
    </row>
    <row r="14" spans="1:6" x14ac:dyDescent="0.25">
      <c r="A14" s="23" t="s">
        <v>29</v>
      </c>
      <c r="B14" s="15">
        <f>AVERAGE('On-Hand'!D14:K14)</f>
        <v>7326.4750000000004</v>
      </c>
      <c r="C14" s="26" t="s">
        <v>62</v>
      </c>
      <c r="D14" s="25">
        <v>8.6959999999999996E-2</v>
      </c>
      <c r="E14" s="16">
        <v>3.5555555555555558</v>
      </c>
      <c r="F14" s="17">
        <f t="shared" si="0"/>
        <v>26049.688888888893</v>
      </c>
    </row>
    <row r="15" spans="1:6" x14ac:dyDescent="0.25">
      <c r="A15" s="23" t="s">
        <v>30</v>
      </c>
      <c r="B15" s="15">
        <f>AVERAGE('On-Hand'!D15:K15)</f>
        <v>1049.9500000000003</v>
      </c>
      <c r="C15" s="26" t="s">
        <v>62</v>
      </c>
      <c r="D15" s="25">
        <v>4.3479999999999998E-2</v>
      </c>
      <c r="E15" s="16">
        <v>4.12</v>
      </c>
      <c r="F15" s="17">
        <f t="shared" si="0"/>
        <v>4325.7940000000017</v>
      </c>
    </row>
    <row r="16" spans="1:6" x14ac:dyDescent="0.25">
      <c r="A16" s="23" t="s">
        <v>31</v>
      </c>
      <c r="B16" s="15">
        <f>AVERAGE('On-Hand'!D16:K16)</f>
        <v>8443.2250000000004</v>
      </c>
      <c r="C16" s="26" t="s">
        <v>62</v>
      </c>
      <c r="D16" s="25">
        <v>4.3479999999999998E-2</v>
      </c>
      <c r="E16" s="16">
        <v>4.55</v>
      </c>
      <c r="F16" s="17">
        <f t="shared" si="0"/>
        <v>38416.673750000002</v>
      </c>
    </row>
    <row r="17" spans="1:7" x14ac:dyDescent="0.25">
      <c r="A17" s="23" t="s">
        <v>32</v>
      </c>
      <c r="B17" s="15">
        <f>AVERAGE('On-Hand'!D17:K17)</f>
        <v>34687.649999999994</v>
      </c>
      <c r="C17" s="26" t="s">
        <v>62</v>
      </c>
      <c r="D17" s="25">
        <v>8.9029999999999998E-2</v>
      </c>
      <c r="E17" s="16">
        <v>3.5555555555555558</v>
      </c>
      <c r="F17" s="17">
        <f>E17*B17</f>
        <v>123333.86666666665</v>
      </c>
    </row>
    <row r="18" spans="1:7" x14ac:dyDescent="0.25">
      <c r="A18" s="23" t="s">
        <v>33</v>
      </c>
      <c r="B18" s="15">
        <f>AVERAGE('On-Hand'!D18:K18)</f>
        <v>8335.3250000000007</v>
      </c>
      <c r="C18" s="26" t="s">
        <v>62</v>
      </c>
      <c r="D18" s="25">
        <v>0.16563</v>
      </c>
      <c r="E18" s="16">
        <v>3.5294117647058818</v>
      </c>
      <c r="F18" s="17">
        <f>E18*B18</f>
        <v>29418.794117647056</v>
      </c>
    </row>
    <row r="19" spans="1:7" x14ac:dyDescent="0.25">
      <c r="A19" s="23" t="s">
        <v>34</v>
      </c>
      <c r="B19" s="15">
        <f>AVERAGE('On-Hand'!D19:K19)</f>
        <v>125.27500000000001</v>
      </c>
      <c r="C19" s="26" t="s">
        <v>62</v>
      </c>
      <c r="D19" s="25">
        <v>2.0118139390000001</v>
      </c>
      <c r="E19" s="16">
        <v>32</v>
      </c>
      <c r="F19" s="17">
        <f>E19*B19</f>
        <v>4008.8</v>
      </c>
    </row>
    <row r="20" spans="1:7" x14ac:dyDescent="0.25">
      <c r="A20" s="23" t="s">
        <v>35</v>
      </c>
      <c r="B20" s="15">
        <f>AVERAGE('On-Hand'!D20:K20)</f>
        <v>124.86250000000001</v>
      </c>
      <c r="C20" s="26" t="s">
        <v>62</v>
      </c>
      <c r="D20" s="25">
        <v>0.47190701400000001</v>
      </c>
      <c r="E20" s="16">
        <v>42</v>
      </c>
      <c r="F20" s="17">
        <f>E20*B20</f>
        <v>5244.2250000000004</v>
      </c>
    </row>
    <row r="21" spans="1:7" x14ac:dyDescent="0.25">
      <c r="A21" s="23" t="s">
        <v>36</v>
      </c>
      <c r="B21" s="15">
        <f>AVERAGE('On-Hand'!D21:K21)</f>
        <v>199.80000000000004</v>
      </c>
      <c r="C21" s="26" t="s">
        <v>62</v>
      </c>
      <c r="D21" s="25">
        <v>6.4162790469999997</v>
      </c>
      <c r="E21" s="16">
        <v>59</v>
      </c>
      <c r="F21" s="17">
        <f>E21*B21</f>
        <v>11788.200000000003</v>
      </c>
    </row>
    <row r="22" spans="1:7" x14ac:dyDescent="0.25">
      <c r="A22" s="23" t="s">
        <v>37</v>
      </c>
      <c r="B22" s="15">
        <f>AVERAGE('On-Hand'!D22:K22)</f>
        <v>2964.875</v>
      </c>
      <c r="C22" s="26" t="s">
        <v>62</v>
      </c>
      <c r="D22" s="25">
        <v>7.8670000000000004E-2</v>
      </c>
      <c r="E22" s="16">
        <v>3.6249999999999996</v>
      </c>
      <c r="F22" s="17">
        <f t="shared" si="0"/>
        <v>10747.671874999998</v>
      </c>
    </row>
    <row r="23" spans="1:7" x14ac:dyDescent="0.25">
      <c r="A23" s="23" t="s">
        <v>38</v>
      </c>
      <c r="B23" s="15">
        <f>AVERAGE('On-Hand'!D23:K23)</f>
        <v>14688.875</v>
      </c>
      <c r="C23" s="26" t="s">
        <v>63</v>
      </c>
      <c r="D23" s="25">
        <v>0.28000000000000003</v>
      </c>
      <c r="E23" s="16">
        <v>0.21</v>
      </c>
      <c r="F23" s="17">
        <f t="shared" si="0"/>
        <v>3084.6637499999997</v>
      </c>
    </row>
    <row r="24" spans="1:7" x14ac:dyDescent="0.25">
      <c r="A24" s="23" t="s">
        <v>39</v>
      </c>
      <c r="B24" s="15">
        <f>AVERAGE('On-Hand'!D24:K24)</f>
        <v>51845.5</v>
      </c>
      <c r="C24" s="26" t="s">
        <v>63</v>
      </c>
      <c r="D24" s="25">
        <v>0.28000000000000003</v>
      </c>
      <c r="E24" s="16">
        <v>0.21</v>
      </c>
      <c r="F24" s="17">
        <f t="shared" si="0"/>
        <v>10887.555</v>
      </c>
    </row>
    <row r="25" spans="1:7" x14ac:dyDescent="0.25">
      <c r="A25" s="23" t="s">
        <v>40</v>
      </c>
      <c r="B25" s="15">
        <f>AVERAGE('On-Hand'!D25:K25)</f>
        <v>547.125</v>
      </c>
      <c r="C25" s="26" t="s">
        <v>62</v>
      </c>
      <c r="D25" s="25">
        <v>2.7599999999999999E-3</v>
      </c>
      <c r="E25" s="16">
        <v>2.5</v>
      </c>
      <c r="F25" s="17">
        <f t="shared" si="0"/>
        <v>1367.8125</v>
      </c>
    </row>
    <row r="26" spans="1:7" x14ac:dyDescent="0.25">
      <c r="A26" s="23" t="s">
        <v>41</v>
      </c>
      <c r="B26" s="15">
        <f>AVERAGE('On-Hand'!D26:K26)</f>
        <v>15235.125</v>
      </c>
      <c r="C26" s="26" t="s">
        <v>63</v>
      </c>
      <c r="D26" s="25">
        <v>0.14000000000000001</v>
      </c>
      <c r="E26" s="16">
        <v>0.21428571428571425</v>
      </c>
      <c r="F26" s="17">
        <f t="shared" si="0"/>
        <v>3264.6696428571422</v>
      </c>
    </row>
    <row r="27" spans="1:7" x14ac:dyDescent="0.25">
      <c r="A27" s="23" t="s">
        <v>42</v>
      </c>
      <c r="B27" s="15">
        <f>AVERAGE('On-Hand'!D27:K27)</f>
        <v>69120.875</v>
      </c>
      <c r="C27" s="26" t="s">
        <v>63</v>
      </c>
      <c r="D27" s="25">
        <v>0.28000000000000003</v>
      </c>
      <c r="E27" s="16">
        <v>7.1428571428571425E-2</v>
      </c>
      <c r="F27" s="17">
        <f t="shared" si="0"/>
        <v>4937.2053571428569</v>
      </c>
    </row>
    <row r="28" spans="1:7" x14ac:dyDescent="0.25">
      <c r="A28" s="23" t="s">
        <v>43</v>
      </c>
      <c r="B28" s="15">
        <f>AVERAGE('On-Hand'!D28:K28)</f>
        <v>73669</v>
      </c>
      <c r="C28" s="26" t="s">
        <v>63</v>
      </c>
      <c r="D28" s="25">
        <v>0.14000000000000001</v>
      </c>
      <c r="E28" s="16">
        <v>0.14285714285714285</v>
      </c>
      <c r="F28" s="17">
        <f t="shared" si="0"/>
        <v>10524.142857142857</v>
      </c>
    </row>
    <row r="29" spans="1:7" ht="15.75" thickBot="1" x14ac:dyDescent="0.3">
      <c r="F29" s="21" t="s">
        <v>64</v>
      </c>
      <c r="G29" s="18">
        <f>SUM(F3:F28)</f>
        <v>581883.26774625445</v>
      </c>
    </row>
    <row r="31" spans="1:7" ht="14.45" customHeight="1" x14ac:dyDescent="0.3">
      <c r="A31" s="54" t="s">
        <v>65</v>
      </c>
      <c r="B31" s="54"/>
      <c r="C31" s="54"/>
      <c r="D31" s="54"/>
      <c r="E31" s="54"/>
      <c r="F31" s="54"/>
    </row>
    <row r="32" spans="1:7" ht="45" x14ac:dyDescent="0.25">
      <c r="A32" s="19" t="s">
        <v>67</v>
      </c>
      <c r="B32" s="20" t="s">
        <v>58</v>
      </c>
      <c r="C32" s="20" t="s">
        <v>59</v>
      </c>
      <c r="D32" s="20" t="s">
        <v>60</v>
      </c>
      <c r="E32" s="20" t="s">
        <v>68</v>
      </c>
      <c r="F32" s="20" t="s">
        <v>61</v>
      </c>
    </row>
    <row r="33" spans="1:7" x14ac:dyDescent="0.25">
      <c r="A33" s="22" t="s">
        <v>18</v>
      </c>
      <c r="B33" s="15">
        <v>12859.750000000002</v>
      </c>
      <c r="C33" s="26" t="s">
        <v>62</v>
      </c>
      <c r="D33" s="25">
        <v>0.01</v>
      </c>
      <c r="E33" s="16">
        <v>5.23</v>
      </c>
      <c r="F33" s="17">
        <v>67256.492500000022</v>
      </c>
    </row>
    <row r="34" spans="1:7" x14ac:dyDescent="0.25">
      <c r="A34" s="23" t="s">
        <v>23</v>
      </c>
      <c r="B34" s="15">
        <v>11394.75</v>
      </c>
      <c r="C34" s="26" t="s">
        <v>62</v>
      </c>
      <c r="D34" s="25">
        <v>0.18</v>
      </c>
      <c r="E34" s="16">
        <v>3.6249999999999996</v>
      </c>
      <c r="F34" s="17">
        <v>41147.708333333336</v>
      </c>
    </row>
    <row r="35" spans="1:7" x14ac:dyDescent="0.25">
      <c r="A35" s="23" t="s">
        <v>24</v>
      </c>
      <c r="B35" s="15">
        <v>12859.750000000002</v>
      </c>
      <c r="C35" s="26" t="s">
        <v>62</v>
      </c>
      <c r="D35" s="25">
        <v>3.5676701999999999E-3</v>
      </c>
      <c r="E35" s="16">
        <v>5.23</v>
      </c>
      <c r="F35" s="17">
        <v>67256.492500000022</v>
      </c>
    </row>
    <row r="36" spans="1:7" x14ac:dyDescent="0.25">
      <c r="A36" s="23" t="s">
        <v>28</v>
      </c>
      <c r="B36" s="15">
        <v>12321.9</v>
      </c>
      <c r="C36" s="26" t="s">
        <v>62</v>
      </c>
      <c r="D36" s="25">
        <v>0.08</v>
      </c>
      <c r="E36" s="16">
        <v>3.6249999999999996</v>
      </c>
      <c r="F36" s="17">
        <v>44666.88749999999</v>
      </c>
    </row>
    <row r="37" spans="1:7" x14ac:dyDescent="0.25">
      <c r="A37" s="23" t="s">
        <v>32</v>
      </c>
      <c r="B37" s="15">
        <v>24890.774999999994</v>
      </c>
      <c r="C37" s="26" t="s">
        <v>62</v>
      </c>
      <c r="D37" s="25">
        <v>0.09</v>
      </c>
      <c r="E37" s="16">
        <v>3.5555555555555558</v>
      </c>
      <c r="F37" s="17">
        <v>88500.533333333326</v>
      </c>
    </row>
    <row r="38" spans="1:7" ht="15.75" thickBot="1" x14ac:dyDescent="0.3">
      <c r="F38" s="21" t="s">
        <v>64</v>
      </c>
      <c r="G38" s="18">
        <f>SUM(F33:F37)</f>
        <v>308828.1141666667</v>
      </c>
    </row>
    <row r="39" spans="1:7" ht="15.75" thickBot="1" x14ac:dyDescent="0.3">
      <c r="F39" s="28" t="s">
        <v>66</v>
      </c>
      <c r="G39" s="28">
        <f>G38/G29</f>
        <v>0.5307389493477227</v>
      </c>
    </row>
  </sheetData>
  <mergeCells count="2">
    <mergeCell ref="A31:F31"/>
    <mergeCell ref="A1:F1"/>
  </mergeCells>
  <conditionalFormatting sqref="F3:F28">
    <cfRule type="dataBar" priority="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{33F91091-6792-4104-92B1-8372F14FCA7F}</x14:id>
        </ext>
      </extLst>
    </cfRule>
  </conditionalFormatting>
  <conditionalFormatting sqref="F34:F37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{3F1ED6C8-5EE8-40C7-8B02-2BB4CD4F79B1}</x14:id>
        </ext>
      </extLst>
    </cfRule>
  </conditionalFormatting>
  <conditionalFormatting sqref="F3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{9239CB82-FA63-43D1-B074-00220BC00D00}</x14:id>
        </ext>
      </extLst>
    </cfRule>
  </conditionalFormatting>
  <conditionalFormatting sqref="B3:B28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{FA493CD6-04FC-4BB5-98BF-42EA1286785E}</x14:id>
        </ext>
      </extLst>
    </cfRule>
  </conditionalFormatting>
  <conditionalFormatting sqref="B33:B37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{FC3BC1E9-6B90-4790-AC6E-AD8F55950382}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F91091-6792-4104-92B1-8372F14FCA7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F3:F28</xm:sqref>
        </x14:conditionalFormatting>
        <x14:conditionalFormatting xmlns:xm="http://schemas.microsoft.com/office/excel/2006/main">
          <x14:cfRule type="dataBar" id="{3F1ED6C8-5EE8-40C7-8B02-2BB4CD4F79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F34:F37</xm:sqref>
        </x14:conditionalFormatting>
        <x14:conditionalFormatting xmlns:xm="http://schemas.microsoft.com/office/excel/2006/main">
          <x14:cfRule type="dataBar" id="{9239CB82-FA63-43D1-B074-00220BC00D0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F33</xm:sqref>
        </x14:conditionalFormatting>
        <x14:conditionalFormatting xmlns:xm="http://schemas.microsoft.com/office/excel/2006/main">
          <x14:cfRule type="dataBar" id="{FA493CD6-04FC-4BB5-98BF-42EA1286785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B3:B28</xm:sqref>
        </x14:conditionalFormatting>
        <x14:conditionalFormatting xmlns:xm="http://schemas.microsoft.com/office/excel/2006/main">
          <x14:cfRule type="dataBar" id="{FC3BC1E9-6B90-4790-AC6E-AD8F5595038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B33:B37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Consume</vt:lpstr>
      <vt:lpstr>Arrival</vt:lpstr>
      <vt:lpstr>On-Order</vt:lpstr>
      <vt:lpstr>On-Hand</vt:lpstr>
      <vt:lpstr>FINAL RESULTS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Jose Iguaran Muñoz</cp:lastModifiedBy>
  <cp:revision/>
  <dcterms:created xsi:type="dcterms:W3CDTF">2022-10-30T14:36:55Z</dcterms:created>
  <dcterms:modified xsi:type="dcterms:W3CDTF">2022-11-01T16:03:06Z</dcterms:modified>
  <cp:category/>
  <cp:contentStatus/>
</cp:coreProperties>
</file>